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20" windowWidth="8475" windowHeight="5385" tabRatio="715" activeTab="2"/>
  </bookViews>
  <sheets>
    <sheet name="مدخلات" sheetId="6" r:id="rId1"/>
    <sheet name="6" sheetId="1" r:id="rId2"/>
    <sheet name="3" sheetId="9" r:id="rId3"/>
  </sheets>
  <definedNames>
    <definedName name="_xlnm.Print_Area" localSheetId="2">'3'!$A$1:$N$25</definedName>
    <definedName name="_xlnm.Print_Area" localSheetId="1">'6'!$A$1:$T$25</definedName>
  </definedNames>
  <calcPr calcId="125725"/>
</workbook>
</file>

<file path=xl/calcChain.xml><?xml version="1.0" encoding="utf-8"?>
<calcChain xmlns="http://schemas.openxmlformats.org/spreadsheetml/2006/main">
  <c r="C3" i="9"/>
  <c r="K6"/>
  <c r="I6"/>
  <c r="G6"/>
  <c r="J2"/>
  <c r="L25"/>
  <c r="G19" i="6"/>
  <c r="K10" s="1"/>
  <c r="F19"/>
  <c r="E19"/>
  <c r="H19" s="1"/>
  <c r="I3"/>
  <c r="J3"/>
  <c r="K3"/>
  <c r="H3"/>
  <c r="C2" i="9"/>
  <c r="J1"/>
  <c r="I4" i="6"/>
  <c r="J4"/>
  <c r="K4"/>
  <c r="H4"/>
  <c r="I5"/>
  <c r="J5"/>
  <c r="K5"/>
  <c r="H5"/>
  <c r="I6"/>
  <c r="J6"/>
  <c r="K6"/>
  <c r="H6"/>
  <c r="I7"/>
  <c r="J7"/>
  <c r="K7"/>
  <c r="H7"/>
  <c r="I8"/>
  <c r="J8"/>
  <c r="K8"/>
  <c r="H8"/>
  <c r="I9"/>
  <c r="J9"/>
  <c r="K9"/>
  <c r="H9"/>
  <c r="J10"/>
  <c r="H10"/>
  <c r="I11"/>
  <c r="J11"/>
  <c r="K11"/>
  <c r="H11"/>
  <c r="J12"/>
  <c r="H12"/>
  <c r="I13"/>
  <c r="J13"/>
  <c r="K13"/>
  <c r="H13"/>
  <c r="J14"/>
  <c r="H14"/>
  <c r="I15"/>
  <c r="J15"/>
  <c r="K15"/>
  <c r="H15"/>
  <c r="J16"/>
  <c r="H16"/>
  <c r="I17"/>
  <c r="J17"/>
  <c r="K17"/>
  <c r="H17"/>
  <c r="K2" i="9"/>
  <c r="B8"/>
  <c r="C8"/>
  <c r="D8"/>
  <c r="E8"/>
  <c r="B9"/>
  <c r="C9"/>
  <c r="D9"/>
  <c r="E9"/>
  <c r="B10"/>
  <c r="C10"/>
  <c r="D10"/>
  <c r="E10"/>
  <c r="B11"/>
  <c r="C11"/>
  <c r="D11"/>
  <c r="E11"/>
  <c r="B12"/>
  <c r="C12"/>
  <c r="D12"/>
  <c r="E12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B18"/>
  <c r="C18"/>
  <c r="D18"/>
  <c r="E18"/>
  <c r="B19"/>
  <c r="C19"/>
  <c r="D19"/>
  <c r="E19"/>
  <c r="B20"/>
  <c r="C20"/>
  <c r="D20"/>
  <c r="E20"/>
  <c r="B21"/>
  <c r="C21"/>
  <c r="D21"/>
  <c r="E21"/>
  <c r="B22"/>
  <c r="C22"/>
  <c r="D22"/>
  <c r="E22"/>
  <c r="C25"/>
  <c r="Q6" i="1"/>
  <c r="O6"/>
  <c r="M6"/>
  <c r="K6"/>
  <c r="I6"/>
  <c r="G6"/>
  <c r="C3"/>
  <c r="C2"/>
  <c r="J19" i="6"/>
  <c r="E9" i="1"/>
  <c r="E10"/>
  <c r="E11"/>
  <c r="E12"/>
  <c r="E13"/>
  <c r="E14"/>
  <c r="E15"/>
  <c r="E16"/>
  <c r="E17"/>
  <c r="E18"/>
  <c r="E19"/>
  <c r="E20"/>
  <c r="E21"/>
  <c r="E22"/>
  <c r="E8"/>
  <c r="D8"/>
  <c r="D9"/>
  <c r="D10"/>
  <c r="D11"/>
  <c r="D12"/>
  <c r="D13"/>
  <c r="D14"/>
  <c r="D15"/>
  <c r="D16"/>
  <c r="D17"/>
  <c r="D18"/>
  <c r="D19"/>
  <c r="D20"/>
  <c r="D21"/>
  <c r="D22"/>
  <c r="C8"/>
  <c r="C9"/>
  <c r="C10"/>
  <c r="C11"/>
  <c r="C12"/>
  <c r="C13"/>
  <c r="C14"/>
  <c r="C15"/>
  <c r="C16"/>
  <c r="C17"/>
  <c r="C18"/>
  <c r="C19"/>
  <c r="C20"/>
  <c r="C21"/>
  <c r="C22"/>
  <c r="R25"/>
  <c r="C25"/>
  <c r="S1"/>
  <c r="B8"/>
  <c r="B9"/>
  <c r="B10"/>
  <c r="B11"/>
  <c r="B12"/>
  <c r="B14"/>
  <c r="B15"/>
  <c r="B16"/>
  <c r="B17"/>
  <c r="B18"/>
  <c r="B19"/>
  <c r="B20"/>
  <c r="B21"/>
  <c r="B22"/>
  <c r="L2"/>
  <c r="K2"/>
  <c r="H2"/>
  <c r="P1"/>
  <c r="K1"/>
  <c r="H1"/>
  <c r="C23" i="9" l="1"/>
  <c r="S6" i="1"/>
  <c r="L6" s="1"/>
  <c r="M6" i="9"/>
  <c r="J6" s="1"/>
  <c r="L3" i="6"/>
  <c r="M3" s="1"/>
  <c r="L4"/>
  <c r="M4" s="1"/>
  <c r="L5"/>
  <c r="M5" s="1"/>
  <c r="L6"/>
  <c r="M6" s="1"/>
  <c r="L7"/>
  <c r="M7" s="1"/>
  <c r="L8"/>
  <c r="M8" s="1"/>
  <c r="L9"/>
  <c r="M9" s="1"/>
  <c r="L11"/>
  <c r="M11" s="1"/>
  <c r="L13"/>
  <c r="M13" s="1"/>
  <c r="L15"/>
  <c r="M15" s="1"/>
  <c r="L17"/>
  <c r="M17" s="1"/>
  <c r="L6" i="9"/>
  <c r="H6"/>
  <c r="C23" i="1"/>
  <c r="R6"/>
  <c r="D23"/>
  <c r="D23" i="9"/>
  <c r="K16" i="6"/>
  <c r="I16"/>
  <c r="K14"/>
  <c r="I14"/>
  <c r="K12"/>
  <c r="K19" s="1"/>
  <c r="I12"/>
  <c r="L12" s="1"/>
  <c r="M12" s="1"/>
  <c r="I10"/>
  <c r="L10" s="1"/>
  <c r="M10" s="1"/>
  <c r="L16" l="1"/>
  <c r="M16" s="1"/>
  <c r="F21" i="1" s="1"/>
  <c r="J6"/>
  <c r="N6"/>
  <c r="P6"/>
  <c r="H6"/>
  <c r="F17" i="9"/>
  <c r="F17" i="1"/>
  <c r="F15" i="9"/>
  <c r="F15" i="1"/>
  <c r="F22"/>
  <c r="F22" i="9"/>
  <c r="F18" i="1"/>
  <c r="F18" i="9"/>
  <c r="F14" i="1"/>
  <c r="F14" i="9"/>
  <c r="F12"/>
  <c r="F12" i="1"/>
  <c r="F10"/>
  <c r="F10" i="9"/>
  <c r="F8" i="1"/>
  <c r="F8" i="9"/>
  <c r="F20" i="1"/>
  <c r="F20" i="9"/>
  <c r="F16" i="1"/>
  <c r="F16" i="9"/>
  <c r="F13"/>
  <c r="F13" i="1"/>
  <c r="F11" i="9"/>
  <c r="F11" i="1"/>
  <c r="F9" i="9"/>
  <c r="F9" i="1"/>
  <c r="L14" i="6"/>
  <c r="M14" s="1"/>
  <c r="I19"/>
  <c r="N6" i="9"/>
  <c r="F21" l="1"/>
  <c r="T6" i="1"/>
  <c r="F19" i="9"/>
  <c r="F19" i="1"/>
  <c r="K9" i="9"/>
  <c r="G9"/>
  <c r="L9"/>
  <c r="H9"/>
  <c r="I9"/>
  <c r="J9"/>
  <c r="K11"/>
  <c r="G11"/>
  <c r="L11"/>
  <c r="H11"/>
  <c r="I11"/>
  <c r="J11"/>
  <c r="K13"/>
  <c r="G13"/>
  <c r="L13"/>
  <c r="H13"/>
  <c r="I13"/>
  <c r="J13"/>
  <c r="P16" i="1"/>
  <c r="L16"/>
  <c r="H16"/>
  <c r="Q16"/>
  <c r="M16"/>
  <c r="I16"/>
  <c r="R16"/>
  <c r="J16"/>
  <c r="O16"/>
  <c r="G16"/>
  <c r="N16"/>
  <c r="K16"/>
  <c r="P20"/>
  <c r="L20"/>
  <c r="H20"/>
  <c r="Q20"/>
  <c r="M20"/>
  <c r="I20"/>
  <c r="R20"/>
  <c r="J20"/>
  <c r="O20"/>
  <c r="G20"/>
  <c r="N20"/>
  <c r="K20"/>
  <c r="R8"/>
  <c r="P8"/>
  <c r="N8"/>
  <c r="L8"/>
  <c r="J8"/>
  <c r="H8"/>
  <c r="O8"/>
  <c r="M8"/>
  <c r="I8"/>
  <c r="G8"/>
  <c r="F23"/>
  <c r="Q8"/>
  <c r="K8"/>
  <c r="P10"/>
  <c r="L10"/>
  <c r="H10"/>
  <c r="Q10"/>
  <c r="M10"/>
  <c r="I10"/>
  <c r="R10"/>
  <c r="J10"/>
  <c r="K10"/>
  <c r="N10"/>
  <c r="O10"/>
  <c r="G10"/>
  <c r="L12" i="9"/>
  <c r="J12"/>
  <c r="H12"/>
  <c r="I12"/>
  <c r="K12"/>
  <c r="G12"/>
  <c r="P14" i="1"/>
  <c r="L14"/>
  <c r="H14"/>
  <c r="Q14"/>
  <c r="M14"/>
  <c r="I14"/>
  <c r="R14"/>
  <c r="J14"/>
  <c r="K14"/>
  <c r="N14"/>
  <c r="O14"/>
  <c r="G14"/>
  <c r="P18"/>
  <c r="L18"/>
  <c r="H18"/>
  <c r="Q18"/>
  <c r="M18"/>
  <c r="I18"/>
  <c r="R18"/>
  <c r="J18"/>
  <c r="K18"/>
  <c r="N18"/>
  <c r="O18"/>
  <c r="G18"/>
  <c r="P22"/>
  <c r="L22"/>
  <c r="H22"/>
  <c r="Q22"/>
  <c r="M22"/>
  <c r="I22"/>
  <c r="R22"/>
  <c r="J22"/>
  <c r="K22"/>
  <c r="N22"/>
  <c r="O22"/>
  <c r="G22"/>
  <c r="I15" i="9"/>
  <c r="J15"/>
  <c r="K15"/>
  <c r="L15"/>
  <c r="G15"/>
  <c r="H15"/>
  <c r="I17"/>
  <c r="J17"/>
  <c r="G17"/>
  <c r="H17"/>
  <c r="K17"/>
  <c r="M17" s="1"/>
  <c r="L17"/>
  <c r="N17" s="1"/>
  <c r="I21"/>
  <c r="J21"/>
  <c r="G21"/>
  <c r="H21"/>
  <c r="K21"/>
  <c r="L21"/>
  <c r="N21" s="1"/>
  <c r="R9" i="1"/>
  <c r="N9"/>
  <c r="J9"/>
  <c r="O9"/>
  <c r="K9"/>
  <c r="G9"/>
  <c r="L9"/>
  <c r="M9"/>
  <c r="P9"/>
  <c r="H9"/>
  <c r="Q9"/>
  <c r="I9"/>
  <c r="R11"/>
  <c r="N11"/>
  <c r="J11"/>
  <c r="O11"/>
  <c r="K11"/>
  <c r="G11"/>
  <c r="P11"/>
  <c r="H11"/>
  <c r="Q11"/>
  <c r="I11"/>
  <c r="L11"/>
  <c r="M11"/>
  <c r="R13"/>
  <c r="N13"/>
  <c r="J13"/>
  <c r="O13"/>
  <c r="K13"/>
  <c r="G13"/>
  <c r="L13"/>
  <c r="M13"/>
  <c r="P13"/>
  <c r="H13"/>
  <c r="Q13"/>
  <c r="I13"/>
  <c r="K16" i="9"/>
  <c r="G16"/>
  <c r="L16"/>
  <c r="H16"/>
  <c r="I16"/>
  <c r="J16"/>
  <c r="K20"/>
  <c r="G20"/>
  <c r="L20"/>
  <c r="H20"/>
  <c r="I20"/>
  <c r="J20"/>
  <c r="I8"/>
  <c r="J8"/>
  <c r="K8"/>
  <c r="G8"/>
  <c r="L8"/>
  <c r="H8"/>
  <c r="K10"/>
  <c r="G10"/>
  <c r="L10"/>
  <c r="H10"/>
  <c r="I10"/>
  <c r="J10"/>
  <c r="P12" i="1"/>
  <c r="L12"/>
  <c r="H12"/>
  <c r="Q12"/>
  <c r="M12"/>
  <c r="I12"/>
  <c r="N12"/>
  <c r="O12"/>
  <c r="G12"/>
  <c r="R12"/>
  <c r="J12"/>
  <c r="K12"/>
  <c r="K14" i="9"/>
  <c r="G14"/>
  <c r="L14"/>
  <c r="H14"/>
  <c r="I14"/>
  <c r="J14"/>
  <c r="K18"/>
  <c r="G18"/>
  <c r="L18"/>
  <c r="H18"/>
  <c r="I18"/>
  <c r="J18"/>
  <c r="K22"/>
  <c r="G22"/>
  <c r="L22"/>
  <c r="H22"/>
  <c r="I22"/>
  <c r="J22"/>
  <c r="P15" i="1"/>
  <c r="L15"/>
  <c r="H15"/>
  <c r="O15"/>
  <c r="K15"/>
  <c r="G15"/>
  <c r="R15"/>
  <c r="J15"/>
  <c r="Q15"/>
  <c r="I15"/>
  <c r="N15"/>
  <c r="M15"/>
  <c r="P17"/>
  <c r="L17"/>
  <c r="H17"/>
  <c r="O17"/>
  <c r="K17"/>
  <c r="G17"/>
  <c r="R17"/>
  <c r="J17"/>
  <c r="M17"/>
  <c r="N17"/>
  <c r="Q17"/>
  <c r="I17"/>
  <c r="P21"/>
  <c r="L21"/>
  <c r="H21"/>
  <c r="O21"/>
  <c r="K21"/>
  <c r="G21"/>
  <c r="R21"/>
  <c r="J21"/>
  <c r="M21"/>
  <c r="N21"/>
  <c r="Q21"/>
  <c r="I21"/>
  <c r="M21" i="9" l="1"/>
  <c r="S21" i="1"/>
  <c r="T21"/>
  <c r="S17"/>
  <c r="T17"/>
  <c r="S15"/>
  <c r="N22" i="9"/>
  <c r="N18"/>
  <c r="N14"/>
  <c r="I19"/>
  <c r="I23" s="1"/>
  <c r="J19"/>
  <c r="K19"/>
  <c r="L19"/>
  <c r="G19"/>
  <c r="G23" s="1"/>
  <c r="H19"/>
  <c r="M8"/>
  <c r="S8" i="1"/>
  <c r="P19"/>
  <c r="P23" s="1"/>
  <c r="L19"/>
  <c r="H19"/>
  <c r="H23" s="1"/>
  <c r="O19"/>
  <c r="K19"/>
  <c r="G19"/>
  <c r="R19"/>
  <c r="J19"/>
  <c r="Q19"/>
  <c r="S19" s="1"/>
  <c r="I19"/>
  <c r="N19"/>
  <c r="M19"/>
  <c r="T15"/>
  <c r="M22" i="9"/>
  <c r="M18"/>
  <c r="M14"/>
  <c r="M10"/>
  <c r="H23"/>
  <c r="J23"/>
  <c r="N15"/>
  <c r="S22" i="1"/>
  <c r="S18"/>
  <c r="S14"/>
  <c r="S10"/>
  <c r="K23"/>
  <c r="I23"/>
  <c r="O23"/>
  <c r="J23"/>
  <c r="N23"/>
  <c r="T20"/>
  <c r="T16"/>
  <c r="M13" i="9"/>
  <c r="M11"/>
  <c r="M9"/>
  <c r="S12" i="1"/>
  <c r="F23" i="9"/>
  <c r="L23"/>
  <c r="N20"/>
  <c r="M20"/>
  <c r="N16"/>
  <c r="M16"/>
  <c r="S13" i="1"/>
  <c r="S11"/>
  <c r="S9"/>
  <c r="M15" i="9"/>
  <c r="T22" i="1"/>
  <c r="T18"/>
  <c r="T14"/>
  <c r="M12" i="9"/>
  <c r="G23" i="1"/>
  <c r="M23"/>
  <c r="L23"/>
  <c r="S20"/>
  <c r="S16"/>
  <c r="T19" l="1"/>
  <c r="T23" s="1"/>
  <c r="T24" s="1"/>
  <c r="S23"/>
  <c r="M19" i="9"/>
  <c r="M23" s="1"/>
  <c r="R23" i="1"/>
  <c r="Q23"/>
  <c r="K23" i="9"/>
  <c r="N19"/>
  <c r="N23" s="1"/>
  <c r="N24" s="1"/>
</calcChain>
</file>

<file path=xl/comments1.xml><?xml version="1.0" encoding="utf-8"?>
<comments xmlns="http://schemas.openxmlformats.org/spreadsheetml/2006/main">
  <authors>
    <author>Younes</author>
  </authors>
  <commentList>
    <comment ref="F2" authorId="0">
      <text>
        <r>
          <rPr>
            <b/>
            <sz val="8"/>
            <color indexed="81"/>
            <rFont val="Tahoma"/>
          </rPr>
          <t>Younes: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10"/>
            <rFont val="Tahoma"/>
            <family val="2"/>
          </rPr>
          <t>أو الزمن المستغرق للتنفيذ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 xml:space="preserve">اكتب عدد الحصص لكل موضوع أو وحدة للفترة التي يغطيها الاختبار </t>
        </r>
      </text>
    </comment>
    <comment ref="G2" authorId="0">
      <text>
        <r>
          <rPr>
            <b/>
            <sz val="8"/>
            <color indexed="81"/>
            <rFont val="Tahoma"/>
          </rPr>
          <t>Younes: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تكتب </t>
        </r>
        <r>
          <rPr>
            <b/>
            <sz val="8"/>
            <color indexed="10"/>
            <rFont val="Tahoma"/>
            <family val="2"/>
          </rPr>
          <t>واحدة</t>
        </r>
        <r>
          <rPr>
            <b/>
            <sz val="8"/>
            <color indexed="81"/>
            <rFont val="Tahoma"/>
            <family val="2"/>
          </rPr>
          <t xml:space="preserve"> من الدرجات التالية
</t>
        </r>
        <r>
          <rPr>
            <b/>
            <sz val="8"/>
            <color indexed="10"/>
            <rFont val="Tahoma"/>
            <family val="2"/>
          </rPr>
          <t>1</t>
        </r>
        <r>
          <rPr>
            <b/>
            <sz val="8"/>
            <color indexed="81"/>
            <rFont val="Tahoma"/>
            <family val="2"/>
          </rPr>
          <t xml:space="preserve"> = أهمية منخفضة جداً
</t>
        </r>
        <r>
          <rPr>
            <b/>
            <sz val="8"/>
            <color indexed="10"/>
            <rFont val="Tahoma"/>
            <family val="2"/>
          </rPr>
          <t>2</t>
        </r>
        <r>
          <rPr>
            <b/>
            <sz val="8"/>
            <color indexed="81"/>
            <rFont val="Tahoma"/>
            <family val="2"/>
          </rPr>
          <t xml:space="preserve"> = أهمية منخفضة
</t>
        </r>
        <r>
          <rPr>
            <b/>
            <sz val="8"/>
            <color indexed="10"/>
            <rFont val="Tahoma"/>
            <family val="2"/>
          </rPr>
          <t>3</t>
        </r>
        <r>
          <rPr>
            <b/>
            <sz val="8"/>
            <color indexed="81"/>
            <rFont val="Tahoma"/>
            <family val="2"/>
          </rPr>
          <t xml:space="preserve"> = أهمية متوسطة 
</t>
        </r>
        <r>
          <rPr>
            <b/>
            <sz val="8"/>
            <color indexed="10"/>
            <rFont val="Tahoma"/>
            <family val="2"/>
          </rPr>
          <t>4</t>
        </r>
        <r>
          <rPr>
            <b/>
            <sz val="8"/>
            <color indexed="81"/>
            <rFont val="Tahoma"/>
            <family val="2"/>
          </rPr>
          <t xml:space="preserve"> = أهمية عالية 
</t>
        </r>
        <r>
          <rPr>
            <b/>
            <sz val="8"/>
            <color indexed="10"/>
            <rFont val="Tahoma"/>
            <family val="2"/>
          </rPr>
          <t>5</t>
        </r>
        <r>
          <rPr>
            <b/>
            <sz val="8"/>
            <color indexed="81"/>
            <rFont val="Tahoma"/>
            <family val="2"/>
          </rPr>
          <t xml:space="preserve"> = أهمية عالية جداً</t>
        </r>
        <r>
          <rPr>
            <sz val="8"/>
            <color indexed="81"/>
            <rFont val="Tahoma"/>
          </rPr>
          <t xml:space="preserve">
</t>
        </r>
      </text>
    </comment>
    <comment ref="B5" authorId="0">
      <text>
        <r>
          <rPr>
            <b/>
            <sz val="8"/>
            <color indexed="81"/>
            <rFont val="Tahoma"/>
          </rPr>
          <t>Younes: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10"/>
            <rFont val="Tahoma"/>
            <family val="2"/>
          </rPr>
          <t>اختر من القائمة بالضغط على السهم</t>
        </r>
      </text>
    </comment>
    <comment ref="B6" authorId="0">
      <text>
        <r>
          <rPr>
            <b/>
            <sz val="8"/>
            <color indexed="81"/>
            <rFont val="Tahoma"/>
          </rPr>
          <t>Younes: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10"/>
            <rFont val="Tahoma"/>
            <family val="2"/>
          </rPr>
          <t>اختر من القائمة بالضغط على السهم</t>
        </r>
      </text>
    </comment>
  </commentList>
</comments>
</file>

<file path=xl/sharedStrings.xml><?xml version="1.0" encoding="utf-8"?>
<sst xmlns="http://schemas.openxmlformats.org/spreadsheetml/2006/main" count="210" uniqueCount="139">
  <si>
    <t>الموضوع/الوحدة</t>
  </si>
  <si>
    <t>الرقم</t>
  </si>
  <si>
    <t>عدد الأهداف</t>
  </si>
  <si>
    <t>الوزن النسبي للأهداف</t>
  </si>
  <si>
    <t>مجموع العلامات</t>
  </si>
  <si>
    <t>المجمــــــــــــــــــوع</t>
  </si>
  <si>
    <t>الوزن النسبي للموضوع أو الوحدة</t>
  </si>
  <si>
    <t>عدد الأسئلة</t>
  </si>
  <si>
    <t>العلامة</t>
  </si>
  <si>
    <t>مجموع عدد الأسئلة</t>
  </si>
  <si>
    <t>مـســتــويــــــــات الأهـــــــــــــــــداف</t>
  </si>
  <si>
    <t>مجموع عدد صفحات المقرر الدراسي</t>
  </si>
  <si>
    <t>مجموع الوزن النسبي للموضوعات أو الوحدات الدراسية</t>
  </si>
  <si>
    <t>مجموع عدد الأسئلة لمستوى المعرفة والتذكر</t>
  </si>
  <si>
    <t>مجموع العلامات لأسئلة مستوى المعرفة والتذكر</t>
  </si>
  <si>
    <t xml:space="preserve">مجموع عدد الأسئلة لمستوى الفهم </t>
  </si>
  <si>
    <t>مجموع العلامات لأسئلة مستوى الفهم</t>
  </si>
  <si>
    <t>مجموع عدد الأسئلة لمستوى التطبيق</t>
  </si>
  <si>
    <t>مجموع العلامات لأسئلة مستوى التطبيق</t>
  </si>
  <si>
    <t>مجموع عدد الأسئلة لمستوى التحليل</t>
  </si>
  <si>
    <t>مجموع العلامات لأسئلة مستوى التحليل</t>
  </si>
  <si>
    <t>مجموع عدد الأسئلة لمستوى التركيب</t>
  </si>
  <si>
    <t>مجموع العلامات لأسئلة مستوى التركيب</t>
  </si>
  <si>
    <t>مجموع عدد الأسئلة لمستوى التقويم</t>
  </si>
  <si>
    <t>مجموع العلامات لأسئلة مستوى التقويم</t>
  </si>
  <si>
    <t>مجموع عدد الأسئلة الكلي (مطابق)</t>
  </si>
  <si>
    <t>مجموع عدد الأهداف الكلي</t>
  </si>
  <si>
    <t>مجموع الوزن النسبي الكلي للأهداف</t>
  </si>
  <si>
    <t>وكالة الغوث الدولية</t>
  </si>
  <si>
    <t xml:space="preserve">دائرة التربية و التعليم </t>
  </si>
  <si>
    <t>جنوب عمان</t>
  </si>
  <si>
    <t>المــــادة</t>
  </si>
  <si>
    <t>العام الدراسي</t>
  </si>
  <si>
    <t>الفصل الدراسي</t>
  </si>
  <si>
    <t>younesorabi</t>
  </si>
  <si>
    <t>شمال عمان</t>
  </si>
  <si>
    <t>الزرقاء</t>
  </si>
  <si>
    <t>إربد</t>
  </si>
  <si>
    <t>التربية الإسلامية</t>
  </si>
  <si>
    <t>اللغة العربية</t>
  </si>
  <si>
    <t>اللغة الانجليزية</t>
  </si>
  <si>
    <t>الرياضيات</t>
  </si>
  <si>
    <t>العلوم</t>
  </si>
  <si>
    <t>الفيزياء</t>
  </si>
  <si>
    <t>الأحياء</t>
  </si>
  <si>
    <t>الكيمياء</t>
  </si>
  <si>
    <t>علوم الأرض</t>
  </si>
  <si>
    <t>الاجتماعيات</t>
  </si>
  <si>
    <t>التربية المهنية</t>
  </si>
  <si>
    <t>الأول</t>
  </si>
  <si>
    <t>الثاني</t>
  </si>
  <si>
    <t>مدرسـة</t>
  </si>
  <si>
    <t>منطقــة</t>
  </si>
  <si>
    <t>عدد الأسئلة الكلي</t>
  </si>
  <si>
    <t>م</t>
  </si>
  <si>
    <t>اسم الموضوع أو الوحدة</t>
  </si>
  <si>
    <t>البيانات الأساسية</t>
  </si>
  <si>
    <t>الـمـــدخـــــــــــلات</t>
  </si>
  <si>
    <t>عدد الأهداف لكل مستوى بالأرقام</t>
  </si>
  <si>
    <t>أهمية الموضوع أو الوحدة</t>
  </si>
  <si>
    <t>أهمية الموضوع أو الوحدة من 5</t>
  </si>
  <si>
    <t>عدد الصفحات بالأرقام</t>
  </si>
  <si>
    <t>عدد الحصص  بالأرقام</t>
  </si>
  <si>
    <t>المنطقة التعليميــــة</t>
  </si>
  <si>
    <t>المادة الدراسيـــــــة</t>
  </si>
  <si>
    <t>اسم المدرســـــــــــة</t>
  </si>
  <si>
    <t>الصــــــــــــــــــــــف</t>
  </si>
  <si>
    <t>اســــم المعلـــم / ة</t>
  </si>
  <si>
    <t>العام الدراســــــــــي</t>
  </si>
  <si>
    <t>الفصل الدراســـــــي</t>
  </si>
  <si>
    <t>اســــم الاختبــــــــار</t>
  </si>
  <si>
    <t>الأول الأساسي</t>
  </si>
  <si>
    <t>الثاني الأساسي</t>
  </si>
  <si>
    <t>الثالث الأساسي</t>
  </si>
  <si>
    <t>الرابع الأساسي</t>
  </si>
  <si>
    <t>الخامس الأساسي</t>
  </si>
  <si>
    <t>السادس الأساسي</t>
  </si>
  <si>
    <t>السابع الأساسي</t>
  </si>
  <si>
    <t>الثامن الأساسي</t>
  </si>
  <si>
    <t>التاسع الأساسي</t>
  </si>
  <si>
    <t>العاشر الأساسي</t>
  </si>
  <si>
    <t>الفهم و الاستيعاب</t>
  </si>
  <si>
    <t>مهارات التفكير العليا</t>
  </si>
  <si>
    <t>التطبيـــــــــــــــــــق</t>
  </si>
  <si>
    <t>الـتحـلـيــــــــــــــــل</t>
  </si>
  <si>
    <t>الـتـركـيــــــــــــــب</t>
  </si>
  <si>
    <t xml:space="preserve">الـتــقـــــــويـــــــــم </t>
  </si>
  <si>
    <t>المعرفة و التذكـــر</t>
  </si>
  <si>
    <t>المعرفــة و التذكــــر</t>
  </si>
  <si>
    <t>الفهم و الاستيعـــــاب</t>
  </si>
  <si>
    <r>
      <t xml:space="preserve">المستوى
</t>
    </r>
    <r>
      <rPr>
        <b/>
        <sz val="16"/>
        <color indexed="11"/>
        <rFont val="Arial"/>
        <family val="2"/>
      </rPr>
      <t>6 مستويات</t>
    </r>
  </si>
  <si>
    <r>
      <t xml:space="preserve">المستوى
</t>
    </r>
    <r>
      <rPr>
        <b/>
        <sz val="16"/>
        <color indexed="46"/>
        <rFont val="Arial"/>
        <family val="2"/>
      </rPr>
      <t>3 مستويات</t>
    </r>
  </si>
  <si>
    <t>الصــف</t>
  </si>
  <si>
    <t>اسم المعلم / ة :</t>
  </si>
  <si>
    <r>
      <t xml:space="preserve">التوقيـــــــع : </t>
    </r>
    <r>
      <rPr>
        <b/>
        <sz val="10"/>
        <rFont val="Arial"/>
        <family val="2"/>
      </rPr>
      <t>............................................................</t>
    </r>
  </si>
  <si>
    <t>تاريخ إعداد الجدول :</t>
  </si>
  <si>
    <r>
      <t xml:space="preserve">ملاحظة : للحصول على جدولين للمواصفات يمكنك استخدام كلي تقسيمي  المستويات و للحصول على جدول واحد فقط استخدم تقسيماً واحدا
مستوى 6 بنود </t>
    </r>
    <r>
      <rPr>
        <b/>
        <sz val="9"/>
        <color indexed="10"/>
        <rFont val="Arial"/>
        <family val="2"/>
      </rPr>
      <t>أو</t>
    </r>
    <r>
      <rPr>
        <b/>
        <sz val="9"/>
        <color indexed="9"/>
        <rFont val="Arial"/>
        <family val="2"/>
      </rPr>
      <t xml:space="preserve"> مستوى 3 بنود</t>
    </r>
  </si>
  <si>
    <t>العلامة الكلية للاختبار</t>
  </si>
  <si>
    <t>عدد صفحات الموضوع أو الوحـــــــدة</t>
  </si>
  <si>
    <t>عـــــدد الحصـــص</t>
  </si>
  <si>
    <t>منخفضة جداً</t>
  </si>
  <si>
    <t>متوسطة</t>
  </si>
  <si>
    <t>عالية</t>
  </si>
  <si>
    <t>عالية جداً</t>
  </si>
  <si>
    <t xml:space="preserve">منخفضة </t>
  </si>
  <si>
    <t>المعدل</t>
  </si>
  <si>
    <t>مجموع عدد الحصص الكلي</t>
  </si>
  <si>
    <t>المجموع</t>
  </si>
  <si>
    <t>وزن نسبي صفحات</t>
  </si>
  <si>
    <t>وزن نسبي حصص</t>
  </si>
  <si>
    <t>وزن نسبي اهمية</t>
  </si>
  <si>
    <t>عامل القسمة</t>
  </si>
  <si>
    <t xml:space="preserve">عدد أسئلة الاختبارالكلية </t>
  </si>
  <si>
    <t>العلامة الكلية للاخـتـبـــار</t>
  </si>
  <si>
    <t>التطبيق</t>
  </si>
  <si>
    <t>التحليل</t>
  </si>
  <si>
    <t>التركيب</t>
  </si>
  <si>
    <t xml:space="preserve">التقويم </t>
  </si>
  <si>
    <t>المعرفــة و التذكـــــــر</t>
  </si>
  <si>
    <t>المادة :</t>
  </si>
  <si>
    <t>الصـــــف :</t>
  </si>
  <si>
    <t>مجموع عدد الأسئلة لمستوى الفهم  والاستيعاب</t>
  </si>
  <si>
    <t>مجموع العلامات لأسئلة مستوى الفهم و الاستيعاب</t>
  </si>
  <si>
    <t>مجموع عدد الأسئلة لمستوى مهارات التفكير العليا</t>
  </si>
  <si>
    <t>مجموع العلامات لأسئلة لمستوى مهارات التفكير العليا</t>
  </si>
  <si>
    <t xml:space="preserve">اللغة العربية </t>
  </si>
  <si>
    <t>الفهم والاستيعاب</t>
  </si>
  <si>
    <t>تفسير الكلمات</t>
  </si>
  <si>
    <t xml:space="preserve">التحليل والتركيب </t>
  </si>
  <si>
    <t>الكتابة</t>
  </si>
  <si>
    <t xml:space="preserve">المحفوظات </t>
  </si>
  <si>
    <t xml:space="preserve">الاستماع </t>
  </si>
  <si>
    <t xml:space="preserve">ذكور النظيف الابتدائية الأولى </t>
  </si>
  <si>
    <t>2010 / 2011</t>
  </si>
  <si>
    <t xml:space="preserve">الاختبار النهائي لمادة اللغة العربية </t>
  </si>
  <si>
    <t>معلمو الصف الثاني الأساسي</t>
  </si>
  <si>
    <t>الاملاء</t>
  </si>
  <si>
    <t>2018/2017</t>
  </si>
  <si>
    <t>الاول اساسي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</si>
</sst>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/m/d"/>
  </numFmts>
  <fonts count="35">
    <font>
      <sz val="10"/>
      <name val="Arial"/>
      <charset val="178"/>
    </font>
    <font>
      <sz val="10"/>
      <name val="Arial"/>
      <charset val="178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charset val="178"/>
    </font>
    <font>
      <b/>
      <sz val="14"/>
      <name val="Arial"/>
      <family val="2"/>
    </font>
    <font>
      <b/>
      <sz val="14"/>
      <color indexed="8"/>
      <name val="Arial"/>
      <charset val="178"/>
    </font>
    <font>
      <b/>
      <sz val="10"/>
      <name val="Arial"/>
      <family val="2"/>
    </font>
    <font>
      <sz val="14"/>
      <name val="Arial"/>
      <family val="2"/>
    </font>
    <font>
      <sz val="24"/>
      <name val="Arial"/>
      <charset val="178"/>
    </font>
    <font>
      <b/>
      <sz val="20"/>
      <name val="Arial"/>
      <charset val="178"/>
    </font>
    <font>
      <b/>
      <sz val="12"/>
      <name val="Arial"/>
      <family val="2"/>
    </font>
    <font>
      <b/>
      <sz val="18"/>
      <name val="Arial"/>
      <charset val="178"/>
    </font>
    <font>
      <b/>
      <sz val="16"/>
      <color indexed="9"/>
      <name val="Arial"/>
      <family val="2"/>
    </font>
    <font>
      <b/>
      <i/>
      <sz val="12"/>
      <color indexed="9"/>
      <name val="Arial"/>
      <charset val="178"/>
    </font>
    <font>
      <sz val="12"/>
      <color indexed="18"/>
      <name val="Arial"/>
      <charset val="178"/>
    </font>
    <font>
      <b/>
      <i/>
      <sz val="16"/>
      <color indexed="9"/>
      <name val="Arial"/>
      <charset val="178"/>
    </font>
    <font>
      <b/>
      <sz val="14"/>
      <color indexed="18"/>
      <name val="Arial"/>
      <family val="2"/>
    </font>
    <font>
      <b/>
      <i/>
      <sz val="11"/>
      <color indexed="9"/>
      <name val="Arial"/>
      <charset val="178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12"/>
      <color indexed="9"/>
      <name val="Arial"/>
      <family val="2"/>
    </font>
    <font>
      <b/>
      <sz val="22"/>
      <name val="Arial"/>
      <family val="2"/>
    </font>
    <font>
      <b/>
      <sz val="16"/>
      <color indexed="11"/>
      <name val="Arial"/>
      <family val="2"/>
    </font>
    <font>
      <b/>
      <sz val="16"/>
      <color indexed="46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b/>
      <sz val="9"/>
      <color indexed="9"/>
      <name val="Arial"/>
      <family val="2"/>
    </font>
    <font>
      <b/>
      <sz val="9"/>
      <color indexed="1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color indexed="9"/>
      <name val="Arial"/>
      <charset val="17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20"/>
        <bgColor indexed="24"/>
      </patternFill>
    </fill>
    <fill>
      <patternFill patternType="solid">
        <fgColor indexed="17"/>
        <bgColor indexed="24"/>
      </patternFill>
    </fill>
    <fill>
      <patternFill patternType="solid">
        <fgColor indexed="1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Protection="1">
      <protection hidden="1"/>
    </xf>
    <xf numFmtId="0" fontId="6" fillId="2" borderId="1" xfId="0" applyFont="1" applyFill="1" applyBorder="1" applyAlignment="1" applyProtection="1">
      <alignment horizontal="center" vertical="center" readingOrder="2"/>
      <protection hidden="1"/>
    </xf>
    <xf numFmtId="0" fontId="5" fillId="2" borderId="1" xfId="0" applyFont="1" applyFill="1" applyBorder="1" applyAlignment="1" applyProtection="1">
      <alignment horizontal="center" vertical="center" wrapText="1" readingOrder="2"/>
      <protection hidden="1"/>
    </xf>
    <xf numFmtId="9" fontId="5" fillId="0" borderId="1" xfId="0" applyNumberFormat="1" applyFont="1" applyFill="1" applyBorder="1" applyAlignment="1" applyProtection="1">
      <alignment horizontal="center" vertical="center" readingOrder="2"/>
      <protection hidden="1"/>
    </xf>
    <xf numFmtId="1" fontId="5" fillId="0" borderId="1" xfId="0" applyNumberFormat="1" applyFont="1" applyFill="1" applyBorder="1" applyAlignment="1" applyProtection="1">
      <alignment horizontal="center" vertical="center" readingOrder="2"/>
      <protection hidden="1"/>
    </xf>
    <xf numFmtId="1" fontId="5" fillId="3" borderId="1" xfId="0" applyNumberFormat="1" applyFont="1" applyFill="1" applyBorder="1" applyAlignment="1" applyProtection="1">
      <alignment horizontal="center" vertical="center" readingOrder="2"/>
      <protection hidden="1"/>
    </xf>
    <xf numFmtId="0" fontId="3" fillId="3" borderId="1" xfId="0" applyFont="1" applyFill="1" applyBorder="1" applyAlignment="1" applyProtection="1">
      <alignment horizontal="center" vertical="center" readingOrder="2"/>
      <protection hidden="1"/>
    </xf>
    <xf numFmtId="9" fontId="3" fillId="3" borderId="1" xfId="0" applyNumberFormat="1" applyFont="1" applyFill="1" applyBorder="1" applyAlignment="1" applyProtection="1">
      <alignment horizontal="center" vertical="center" readingOrder="2"/>
      <protection hidden="1"/>
    </xf>
    <xf numFmtId="1" fontId="3" fillId="3" borderId="1" xfId="0" applyNumberFormat="1" applyFont="1" applyFill="1" applyBorder="1" applyAlignment="1" applyProtection="1">
      <alignment horizontal="center" vertical="center" readingOrder="2"/>
      <protection hidden="1"/>
    </xf>
    <xf numFmtId="0" fontId="3" fillId="0" borderId="1" xfId="0" applyFont="1" applyFill="1" applyBorder="1" applyAlignment="1" applyProtection="1">
      <alignment horizontal="center" vertical="center" readingOrder="2"/>
      <protection hidden="1"/>
    </xf>
    <xf numFmtId="0" fontId="11" fillId="2" borderId="1" xfId="0" applyFont="1" applyFill="1" applyBorder="1" applyAlignment="1" applyProtection="1">
      <alignment horizontal="center" vertical="center" wrapText="1" readingOrder="2"/>
      <protection hidden="1"/>
    </xf>
    <xf numFmtId="0" fontId="3" fillId="0" borderId="0" xfId="0" applyFont="1" applyAlignment="1" applyProtection="1">
      <alignment vertical="center"/>
      <protection hidden="1"/>
    </xf>
    <xf numFmtId="0" fontId="11" fillId="0" borderId="1" xfId="0" applyFont="1" applyFill="1" applyBorder="1" applyAlignment="1" applyProtection="1">
      <alignment horizontal="center" vertical="center" wrapText="1" readingOrder="2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1" fontId="5" fillId="0" borderId="1" xfId="1" applyNumberFormat="1" applyFont="1" applyFill="1" applyBorder="1" applyAlignment="1" applyProtection="1">
      <alignment horizontal="center" vertical="center" readingOrder="2"/>
      <protection hidden="1"/>
    </xf>
    <xf numFmtId="9" fontId="3" fillId="0" borderId="1" xfId="0" applyNumberFormat="1" applyFont="1" applyFill="1" applyBorder="1" applyAlignment="1" applyProtection="1">
      <alignment horizontal="center" vertical="center" readingOrder="2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5" fillId="0" borderId="3" xfId="0" applyFont="1" applyFill="1" applyBorder="1" applyAlignment="1" applyProtection="1">
      <alignment horizontal="center" vertical="center" wrapText="1" readingOrder="2"/>
      <protection hidden="1"/>
    </xf>
    <xf numFmtId="0" fontId="5" fillId="0" borderId="4" xfId="0" applyFont="1" applyFill="1" applyBorder="1" applyAlignment="1" applyProtection="1">
      <alignment horizontal="center" vertical="center" wrapText="1" readingOrder="2"/>
      <protection hidden="1"/>
    </xf>
    <xf numFmtId="0" fontId="5" fillId="0" borderId="4" xfId="0" applyFont="1" applyFill="1" applyBorder="1" applyAlignment="1" applyProtection="1">
      <alignment vertical="center" readingOrder="2"/>
      <protection hidden="1"/>
    </xf>
    <xf numFmtId="0" fontId="15" fillId="2" borderId="1" xfId="0" applyFont="1" applyFill="1" applyBorder="1" applyAlignment="1" applyProtection="1">
      <alignment vertical="center" shrinkToFit="1" readingOrder="2"/>
      <protection locked="0"/>
    </xf>
    <xf numFmtId="0" fontId="15" fillId="2" borderId="5" xfId="0" applyFont="1" applyFill="1" applyBorder="1" applyAlignment="1" applyProtection="1">
      <alignment horizontal="center" vertical="center" readingOrder="2"/>
      <protection hidden="1"/>
    </xf>
    <xf numFmtId="1" fontId="3" fillId="0" borderId="1" xfId="0" applyNumberFormat="1" applyFont="1" applyFill="1" applyBorder="1" applyAlignment="1" applyProtection="1">
      <alignment horizontal="center" vertical="center" readingOrder="2"/>
      <protection hidden="1"/>
    </xf>
    <xf numFmtId="0" fontId="6" fillId="0" borderId="1" xfId="0" applyFont="1" applyFill="1" applyBorder="1" applyAlignment="1" applyProtection="1">
      <alignment horizontal="right" vertical="center" shrinkToFit="1" readingOrder="2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0" fontId="5" fillId="0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1" fontId="8" fillId="3" borderId="1" xfId="0" applyNumberFormat="1" applyFont="1" applyFill="1" applyBorder="1" applyProtection="1">
      <protection locked="0"/>
    </xf>
    <xf numFmtId="1" fontId="8" fillId="0" borderId="1" xfId="0" applyNumberFormat="1" applyFont="1" applyBorder="1" applyProtection="1">
      <protection locked="0"/>
    </xf>
    <xf numFmtId="0" fontId="5" fillId="0" borderId="1" xfId="0" applyFont="1" applyFill="1" applyBorder="1" applyAlignment="1" applyProtection="1">
      <alignment horizontal="right" vertical="center" readingOrder="2"/>
      <protection locked="0"/>
    </xf>
    <xf numFmtId="164" fontId="5" fillId="0" borderId="1" xfId="0" applyNumberFormat="1" applyFont="1" applyFill="1" applyBorder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 applyProtection="1">
      <alignment shrinkToFit="1"/>
      <protection locked="0"/>
    </xf>
    <xf numFmtId="0" fontId="5" fillId="0" borderId="1" xfId="0" applyFont="1" applyFill="1" applyBorder="1" applyAlignment="1" applyProtection="1">
      <alignment shrinkToFit="1"/>
      <protection locked="0"/>
    </xf>
    <xf numFmtId="1" fontId="17" fillId="2" borderId="1" xfId="0" applyNumberFormat="1" applyFont="1" applyFill="1" applyBorder="1" applyAlignment="1" applyProtection="1">
      <alignment horizontal="center" vertical="center" readingOrder="2"/>
      <protection locked="0"/>
    </xf>
    <xf numFmtId="0" fontId="28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0" fontId="15" fillId="2" borderId="1" xfId="0" applyFont="1" applyFill="1" applyBorder="1" applyAlignment="1" applyProtection="1">
      <alignment horizontal="center" vertical="center" readingOrder="2"/>
      <protection hidden="1"/>
    </xf>
    <xf numFmtId="0" fontId="28" fillId="0" borderId="6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9" fontId="5" fillId="0" borderId="0" xfId="0" applyNumberFormat="1" applyFont="1" applyFill="1" applyBorder="1" applyAlignment="1" applyProtection="1">
      <alignment horizontal="center" vertical="center" readingOrder="2"/>
      <protection hidden="1"/>
    </xf>
    <xf numFmtId="1" fontId="5" fillId="0" borderId="1" xfId="0" applyNumberFormat="1" applyFont="1" applyBorder="1" applyAlignment="1" applyProtection="1">
      <alignment horizontal="center" vertical="center" readingOrder="2"/>
      <protection locked="0"/>
    </xf>
    <xf numFmtId="1" fontId="5" fillId="3" borderId="1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3" xfId="0" applyFont="1" applyFill="1" applyBorder="1" applyAlignment="1" applyProtection="1">
      <alignment horizontal="left" vertical="center"/>
      <protection hidden="1"/>
    </xf>
    <xf numFmtId="1" fontId="2" fillId="0" borderId="3" xfId="0" applyNumberFormat="1" applyFont="1" applyBorder="1" applyAlignment="1" applyProtection="1">
      <alignment horizontal="center" vertical="center" readingOrder="2"/>
      <protection hidden="1"/>
    </xf>
    <xf numFmtId="1" fontId="2" fillId="0" borderId="4" xfId="0" applyNumberFormat="1" applyFont="1" applyBorder="1" applyAlignment="1" applyProtection="1">
      <alignment horizontal="center" vertical="center" readingOrder="2"/>
      <protection hidden="1"/>
    </xf>
    <xf numFmtId="1" fontId="2" fillId="0" borderId="5" xfId="0" applyNumberFormat="1" applyFont="1" applyBorder="1" applyAlignment="1" applyProtection="1">
      <alignment horizontal="center" vertical="center" readingOrder="2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4" fillId="4" borderId="1" xfId="0" applyFont="1" applyFill="1" applyBorder="1" applyAlignment="1" applyProtection="1">
      <alignment horizontal="center" vertical="center" readingOrder="2"/>
      <protection hidden="1"/>
    </xf>
    <xf numFmtId="0" fontId="16" fillId="4" borderId="1" xfId="0" applyFont="1" applyFill="1" applyBorder="1" applyAlignment="1" applyProtection="1">
      <alignment horizontal="center" vertical="center" readingOrder="2"/>
      <protection hidden="1"/>
    </xf>
    <xf numFmtId="0" fontId="14" fillId="4" borderId="1" xfId="0" applyFont="1" applyFill="1" applyBorder="1" applyAlignment="1" applyProtection="1">
      <alignment horizontal="center" vertical="center" wrapText="1" readingOrder="2"/>
      <protection hidden="1"/>
    </xf>
    <xf numFmtId="0" fontId="18" fillId="4" borderId="1" xfId="0" applyFont="1" applyFill="1" applyBorder="1" applyAlignment="1" applyProtection="1">
      <alignment horizontal="center" vertical="center" wrapText="1" readingOrder="2"/>
      <protection hidden="1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0" fontId="24" fillId="5" borderId="1" xfId="0" applyFont="1" applyFill="1" applyBorder="1" applyAlignment="1" applyProtection="1">
      <alignment horizontal="center" vertical="center" wrapText="1" shrinkToFit="1"/>
      <protection hidden="1"/>
    </xf>
    <xf numFmtId="0" fontId="11" fillId="0" borderId="1" xfId="0" applyFont="1" applyFill="1" applyBorder="1" applyAlignment="1" applyProtection="1">
      <alignment vertical="center"/>
      <protection hidden="1"/>
    </xf>
    <xf numFmtId="1" fontId="17" fillId="2" borderId="1" xfId="0" applyNumberFormat="1" applyFont="1" applyFill="1" applyBorder="1" applyAlignment="1" applyProtection="1">
      <alignment horizontal="center" vertical="center" readingOrder="2"/>
      <protection hidden="1"/>
    </xf>
    <xf numFmtId="0" fontId="11" fillId="3" borderId="1" xfId="0" applyFont="1" applyFill="1" applyBorder="1" applyAlignment="1" applyProtection="1">
      <alignment vertical="center"/>
      <protection hidden="1"/>
    </xf>
    <xf numFmtId="0" fontId="32" fillId="0" borderId="1" xfId="0" applyFont="1" applyFill="1" applyBorder="1" applyAlignment="1" applyProtection="1">
      <alignment vertical="center" shrinkToFit="1"/>
      <protection hidden="1"/>
    </xf>
    <xf numFmtId="1" fontId="0" fillId="0" borderId="0" xfId="0" applyNumberFormat="1" applyProtection="1">
      <protection hidden="1"/>
    </xf>
    <xf numFmtId="0" fontId="34" fillId="0" borderId="0" xfId="0" applyFont="1" applyProtection="1">
      <protection hidden="1"/>
    </xf>
    <xf numFmtId="0" fontId="8" fillId="0" borderId="4" xfId="0" applyFont="1" applyFill="1" applyBorder="1" applyAlignment="1" applyProtection="1">
      <alignment vertical="center" readingOrder="2"/>
      <protection hidden="1"/>
    </xf>
    <xf numFmtId="0" fontId="25" fillId="0" borderId="2" xfId="0" applyFont="1" applyBorder="1" applyAlignment="1" applyProtection="1">
      <alignment horizontal="center"/>
      <protection hidden="1"/>
    </xf>
    <xf numFmtId="0" fontId="13" fillId="6" borderId="13" xfId="0" applyFont="1" applyFill="1" applyBorder="1" applyAlignment="1" applyProtection="1">
      <alignment horizontal="center" vertical="center" wrapText="1"/>
      <protection hidden="1"/>
    </xf>
    <xf numFmtId="0" fontId="13" fillId="6" borderId="14" xfId="0" applyFont="1" applyFill="1" applyBorder="1" applyAlignment="1" applyProtection="1">
      <alignment horizontal="center" vertical="center"/>
      <protection hidden="1"/>
    </xf>
    <xf numFmtId="0" fontId="13" fillId="6" borderId="15" xfId="0" applyFont="1" applyFill="1" applyBorder="1" applyAlignment="1" applyProtection="1">
      <alignment horizontal="center" vertical="center"/>
      <protection hidden="1"/>
    </xf>
    <xf numFmtId="0" fontId="24" fillId="6" borderId="13" xfId="0" applyFont="1" applyFill="1" applyBorder="1" applyAlignment="1" applyProtection="1">
      <alignment horizontal="center" vertical="center" wrapText="1" shrinkToFit="1"/>
      <protection hidden="1"/>
    </xf>
    <xf numFmtId="0" fontId="24" fillId="6" borderId="14" xfId="0" applyFont="1" applyFill="1" applyBorder="1" applyAlignment="1" applyProtection="1">
      <alignment horizontal="center" vertical="center" wrapText="1" shrinkToFit="1"/>
      <protection hidden="1"/>
    </xf>
    <xf numFmtId="0" fontId="24" fillId="6" borderId="15" xfId="0" applyFont="1" applyFill="1" applyBorder="1" applyAlignment="1" applyProtection="1">
      <alignment horizontal="center" vertical="center" wrapText="1" shrinkToFit="1"/>
      <protection hidden="1"/>
    </xf>
    <xf numFmtId="0" fontId="30" fillId="7" borderId="8" xfId="0" applyFont="1" applyFill="1" applyBorder="1" applyAlignment="1" applyProtection="1">
      <alignment horizontal="center" vertical="center" wrapText="1"/>
      <protection hidden="1"/>
    </xf>
    <xf numFmtId="0" fontId="30" fillId="7" borderId="9" xfId="0" applyFont="1" applyFill="1" applyBorder="1" applyAlignment="1" applyProtection="1">
      <alignment horizontal="center" vertical="center" wrapText="1"/>
      <protection hidden="1"/>
    </xf>
    <xf numFmtId="0" fontId="30" fillId="7" borderId="7" xfId="0" applyFont="1" applyFill="1" applyBorder="1" applyAlignment="1" applyProtection="1">
      <alignment horizontal="center" vertical="center" wrapText="1"/>
      <protection hidden="1"/>
    </xf>
    <xf numFmtId="0" fontId="30" fillId="7" borderId="10" xfId="0" applyFont="1" applyFill="1" applyBorder="1" applyAlignment="1" applyProtection="1">
      <alignment horizontal="center" vertical="center" wrapText="1"/>
      <protection hidden="1"/>
    </xf>
    <xf numFmtId="0" fontId="30" fillId="7" borderId="11" xfId="0" applyFont="1" applyFill="1" applyBorder="1" applyAlignment="1" applyProtection="1">
      <alignment horizontal="center" vertical="center" wrapText="1"/>
      <protection hidden="1"/>
    </xf>
    <xf numFmtId="0" fontId="30" fillId="7" borderId="12" xfId="0" applyFont="1" applyFill="1" applyBorder="1" applyAlignment="1" applyProtection="1">
      <alignment horizontal="center" vertical="center" wrapText="1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13" fillId="5" borderId="5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 textRotation="90" wrapText="1" readingOrder="2"/>
      <protection hidden="1"/>
    </xf>
    <xf numFmtId="0" fontId="2" fillId="2" borderId="14" xfId="0" applyFont="1" applyFill="1" applyBorder="1" applyAlignment="1" applyProtection="1">
      <alignment horizontal="center" vertical="center" textRotation="90" wrapText="1" readingOrder="2"/>
      <protection hidden="1"/>
    </xf>
    <xf numFmtId="0" fontId="2" fillId="2" borderId="15" xfId="0" applyFont="1" applyFill="1" applyBorder="1" applyAlignment="1" applyProtection="1">
      <alignment horizontal="center" vertical="center" textRotation="90" wrapText="1" readingOrder="2"/>
      <protection hidden="1"/>
    </xf>
    <xf numFmtId="165" fontId="28" fillId="0" borderId="6" xfId="0" applyNumberFormat="1" applyFont="1" applyBorder="1" applyAlignment="1" applyProtection="1">
      <alignment horizontal="center" vertical="center" shrinkToFit="1" readingOrder="2"/>
      <protection hidden="1"/>
    </xf>
    <xf numFmtId="0" fontId="33" fillId="0" borderId="13" xfId="0" applyFont="1" applyBorder="1" applyAlignment="1" applyProtection="1">
      <alignment horizontal="center" vertical="center" wrapText="1" shrinkToFit="1"/>
      <protection hidden="1"/>
    </xf>
    <xf numFmtId="0" fontId="33" fillId="0" borderId="15" xfId="0" applyFont="1" applyBorder="1" applyAlignment="1" applyProtection="1">
      <alignment horizontal="center" vertical="center" wrapText="1" shrinkToFit="1"/>
      <protection hidden="1"/>
    </xf>
    <xf numFmtId="0" fontId="28" fillId="0" borderId="6" xfId="0" applyFont="1" applyBorder="1" applyAlignment="1" applyProtection="1">
      <alignment vertical="center"/>
      <protection hidden="1"/>
    </xf>
    <xf numFmtId="0" fontId="29" fillId="0" borderId="6" xfId="0" applyFont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 readingOrder="2"/>
      <protection hidden="1"/>
    </xf>
    <xf numFmtId="0" fontId="9" fillId="2" borderId="4" xfId="0" applyFont="1" applyFill="1" applyBorder="1" applyAlignment="1" applyProtection="1">
      <alignment horizontal="center" vertical="center" readingOrder="2"/>
      <protection hidden="1"/>
    </xf>
    <xf numFmtId="0" fontId="9" fillId="2" borderId="5" xfId="0" applyFont="1" applyFill="1" applyBorder="1" applyAlignment="1" applyProtection="1">
      <alignment horizontal="center" vertical="center" readingOrder="2"/>
      <protection hidden="1"/>
    </xf>
    <xf numFmtId="0" fontId="8" fillId="0" borderId="4" xfId="0" applyFont="1" applyFill="1" applyBorder="1" applyAlignment="1" applyProtection="1">
      <alignment horizontal="center" vertical="center" readingOrder="2"/>
      <protection hidden="1"/>
    </xf>
    <xf numFmtId="0" fontId="5" fillId="0" borderId="4" xfId="0" applyFont="1" applyFill="1" applyBorder="1" applyAlignment="1" applyProtection="1">
      <alignment horizontal="right" vertical="center" readingOrder="2"/>
      <protection hidden="1"/>
    </xf>
    <xf numFmtId="0" fontId="5" fillId="0" borderId="5" xfId="0" applyFont="1" applyFill="1" applyBorder="1" applyAlignment="1" applyProtection="1">
      <alignment horizontal="right" vertical="center" readingOrder="2"/>
      <protection hidden="1"/>
    </xf>
    <xf numFmtId="0" fontId="10" fillId="2" borderId="1" xfId="0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0" fontId="2" fillId="0" borderId="5" xfId="0" applyFont="1" applyFill="1" applyBorder="1" applyAlignment="1" applyProtection="1">
      <alignment horizontal="center" vertical="center" wrapText="1" readingOrder="2"/>
      <protection hidden="1"/>
    </xf>
    <xf numFmtId="0" fontId="12" fillId="2" borderId="1" xfId="0" applyFont="1" applyFill="1" applyBorder="1" applyAlignment="1" applyProtection="1">
      <alignment horizontal="center" vertical="center" readingOrder="2"/>
      <protection hidden="1"/>
    </xf>
    <xf numFmtId="0" fontId="12" fillId="2" borderId="13" xfId="0" applyFont="1" applyFill="1" applyBorder="1" applyAlignment="1" applyProtection="1">
      <alignment horizontal="center" vertical="center" readingOrder="2"/>
      <protection hidden="1"/>
    </xf>
    <xf numFmtId="0" fontId="12" fillId="2" borderId="14" xfId="0" applyFont="1" applyFill="1" applyBorder="1" applyAlignment="1" applyProtection="1">
      <alignment horizontal="center" vertical="center" readingOrder="2"/>
      <protection hidden="1"/>
    </xf>
    <xf numFmtId="0" fontId="12" fillId="2" borderId="15" xfId="0" applyFont="1" applyFill="1" applyBorder="1" applyAlignment="1" applyProtection="1">
      <alignment horizontal="center" vertical="center" readingOrder="2"/>
      <protection hidden="1"/>
    </xf>
    <xf numFmtId="0" fontId="3" fillId="0" borderId="2" xfId="0" applyFont="1" applyBorder="1" applyAlignment="1" applyProtection="1">
      <alignment horizontal="right" vertical="center" shrinkToFit="1"/>
      <protection hidden="1"/>
    </xf>
    <xf numFmtId="165" fontId="28" fillId="0" borderId="6" xfId="0" applyNumberFormat="1" applyFont="1" applyBorder="1" applyAlignment="1" applyProtection="1">
      <alignment horizontal="right" vertical="center" shrinkToFit="1" readingOrder="2"/>
      <protection hidden="1"/>
    </xf>
    <xf numFmtId="165" fontId="28" fillId="0" borderId="9" xfId="0" applyNumberFormat="1" applyFont="1" applyBorder="1" applyAlignment="1" applyProtection="1">
      <alignment horizontal="right" vertical="center" shrinkToFit="1" readingOrder="2"/>
      <protection hidden="1"/>
    </xf>
    <xf numFmtId="0" fontId="5" fillId="0" borderId="3" xfId="0" applyFont="1" applyFill="1" applyBorder="1" applyAlignment="1" applyProtection="1">
      <alignment horizontal="center" vertical="center" shrinkToFit="1" readingOrder="2"/>
      <protection hidden="1"/>
    </xf>
    <xf numFmtId="0" fontId="5" fillId="0" borderId="4" xfId="0" applyFont="1" applyFill="1" applyBorder="1" applyAlignment="1" applyProtection="1">
      <alignment horizontal="center" vertical="center" shrinkToFit="1" readingOrder="2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0</xdr:colOff>
      <xdr:row>2</xdr:row>
      <xdr:rowOff>352425</xdr:rowOff>
    </xdr:to>
    <xdr:pic>
      <xdr:nvPicPr>
        <xdr:cNvPr id="1028" name="Picture 4" descr="unrwalogo_vertic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92350" y="47625"/>
          <a:ext cx="581025" cy="1076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ورقة2" enableFormatConditionsCalculation="0">
    <tabColor indexed="13"/>
  </sheetPr>
  <dimension ref="A1:Z29"/>
  <sheetViews>
    <sheetView showGridLines="0" rightToLeft="1" workbookViewId="0">
      <selection activeCell="B12" sqref="B12"/>
    </sheetView>
  </sheetViews>
  <sheetFormatPr defaultRowHeight="12.75" zeroHeight="1"/>
  <cols>
    <col min="1" max="1" width="15.5703125" style="1" customWidth="1"/>
    <col min="2" max="2" width="19.28515625" style="1" customWidth="1"/>
    <col min="3" max="3" width="4" style="1" customWidth="1"/>
    <col min="4" max="4" width="28.85546875" style="1" customWidth="1"/>
    <col min="5" max="5" width="9.7109375" style="1" customWidth="1"/>
    <col min="6" max="6" width="9.42578125" style="1" customWidth="1"/>
    <col min="7" max="7" width="11" style="1" customWidth="1"/>
    <col min="8" max="8" width="11" style="1" hidden="1" customWidth="1"/>
    <col min="9" max="9" width="9.7109375" style="1" hidden="1" customWidth="1"/>
    <col min="10" max="10" width="9.42578125" style="1" hidden="1" customWidth="1"/>
    <col min="11" max="11" width="12.85546875" style="1" hidden="1" customWidth="1"/>
    <col min="12" max="12" width="18.5703125" style="1" hidden="1" customWidth="1"/>
    <col min="13" max="13" width="17.5703125" style="1" hidden="1" customWidth="1"/>
    <col min="14" max="14" width="16.5703125" style="1" customWidth="1"/>
    <col min="15" max="15" width="12" style="1" customWidth="1"/>
    <col min="16" max="16" width="9.140625" style="1"/>
    <col min="17" max="255" width="0" style="1" hidden="1" customWidth="1"/>
    <col min="256" max="16384" width="9.140625" style="1"/>
  </cols>
  <sheetData>
    <row r="1" spans="1:19" ht="27" customHeight="1" thickBot="1">
      <c r="A1" s="64" t="s">
        <v>57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9" ht="54" customHeight="1" thickBot="1">
      <c r="A2" s="77" t="s">
        <v>56</v>
      </c>
      <c r="B2" s="78"/>
      <c r="C2" s="51" t="s">
        <v>54</v>
      </c>
      <c r="D2" s="52" t="s">
        <v>55</v>
      </c>
      <c r="E2" s="53" t="s">
        <v>61</v>
      </c>
      <c r="F2" s="53" t="s">
        <v>62</v>
      </c>
      <c r="G2" s="54" t="s">
        <v>60</v>
      </c>
      <c r="H2" s="54" t="s">
        <v>111</v>
      </c>
      <c r="I2" s="53" t="s">
        <v>108</v>
      </c>
      <c r="J2" s="53" t="s">
        <v>109</v>
      </c>
      <c r="K2" s="54" t="s">
        <v>110</v>
      </c>
      <c r="L2" s="54" t="s">
        <v>107</v>
      </c>
      <c r="M2" s="54" t="s">
        <v>105</v>
      </c>
      <c r="N2" s="55" t="s">
        <v>90</v>
      </c>
      <c r="O2" s="56" t="s">
        <v>58</v>
      </c>
    </row>
    <row r="3" spans="1:19" ht="20.100000000000001" customHeight="1" thickBot="1">
      <c r="A3" s="57" t="s">
        <v>63</v>
      </c>
      <c r="B3" s="26" t="s">
        <v>30</v>
      </c>
      <c r="C3" s="22">
        <v>1</v>
      </c>
      <c r="D3" s="21" t="s">
        <v>126</v>
      </c>
      <c r="E3" s="34">
        <v>20</v>
      </c>
      <c r="F3" s="34">
        <v>34</v>
      </c>
      <c r="G3" s="34">
        <v>5</v>
      </c>
      <c r="H3" s="58">
        <f>COUNTIF(E3:G3,"&gt;0")</f>
        <v>3</v>
      </c>
      <c r="I3" s="4">
        <f>IF($E$19&gt;0,E3/$E$19," ")</f>
        <v>0.2</v>
      </c>
      <c r="J3" s="4">
        <f>IF($F$19&gt;0,F3/$F$19," ")</f>
        <v>0.27200000000000002</v>
      </c>
      <c r="K3" s="4">
        <f>IF($G$19&gt;0,G3/$G$19," ")</f>
        <v>0.17857142857142858</v>
      </c>
      <c r="L3" s="4">
        <f>IF($H$19&gt;0,SUM(I3:K3)," ")</f>
        <v>0.65057142857142858</v>
      </c>
      <c r="M3" s="4">
        <f>IF(L3&lt;&gt;0,L3/H3,0)</f>
        <v>0.21685714285714286</v>
      </c>
      <c r="N3" s="57" t="s">
        <v>87</v>
      </c>
      <c r="O3" s="41">
        <v>15</v>
      </c>
      <c r="S3" s="1" t="s">
        <v>100</v>
      </c>
    </row>
    <row r="4" spans="1:19" ht="20.100000000000001" customHeight="1" thickBot="1">
      <c r="A4" s="59" t="s">
        <v>65</v>
      </c>
      <c r="B4" s="32" t="s">
        <v>132</v>
      </c>
      <c r="C4" s="22">
        <v>2</v>
      </c>
      <c r="D4" s="21" t="s">
        <v>127</v>
      </c>
      <c r="E4" s="34">
        <v>25</v>
      </c>
      <c r="F4" s="34">
        <v>16</v>
      </c>
      <c r="G4" s="34">
        <v>5</v>
      </c>
      <c r="H4" s="58">
        <f t="shared" ref="H4:H17" si="0">COUNTIF(E4:G4,"&gt;0")</f>
        <v>3</v>
      </c>
      <c r="I4" s="4">
        <f t="shared" ref="I4:I17" si="1">IF($E$19&gt;0,E4/$E$19," ")</f>
        <v>0.25</v>
      </c>
      <c r="J4" s="4">
        <f t="shared" ref="J4:J17" si="2">IF($F$19&gt;0,F4/$F$19," ")</f>
        <v>0.128</v>
      </c>
      <c r="K4" s="4">
        <f t="shared" ref="K4:K17" si="3">IF($G$19&gt;0,G4/$G$19," ")</f>
        <v>0.17857142857142858</v>
      </c>
      <c r="L4" s="4">
        <f t="shared" ref="L4:L17" si="4">IF($H$19&gt;0,SUM(I4:K4)," ")</f>
        <v>0.55657142857142861</v>
      </c>
      <c r="M4" s="4">
        <f t="shared" ref="M4:M17" si="5">IF(L4&lt;&gt;0,L4/H4,0)</f>
        <v>0.18552380952380954</v>
      </c>
      <c r="N4" s="59" t="s">
        <v>81</v>
      </c>
      <c r="O4" s="42">
        <v>15</v>
      </c>
      <c r="S4" s="1" t="s">
        <v>104</v>
      </c>
    </row>
    <row r="5" spans="1:19" ht="20.100000000000001" customHeight="1" thickBot="1">
      <c r="A5" s="57" t="s">
        <v>64</v>
      </c>
      <c r="B5" s="26" t="s">
        <v>125</v>
      </c>
      <c r="C5" s="22">
        <v>3</v>
      </c>
      <c r="D5" s="21" t="s">
        <v>128</v>
      </c>
      <c r="E5" s="34">
        <v>15</v>
      </c>
      <c r="F5" s="34">
        <v>20</v>
      </c>
      <c r="G5" s="34">
        <v>5</v>
      </c>
      <c r="H5" s="58">
        <f t="shared" si="0"/>
        <v>3</v>
      </c>
      <c r="I5" s="4">
        <f t="shared" si="1"/>
        <v>0.15</v>
      </c>
      <c r="J5" s="4">
        <f t="shared" si="2"/>
        <v>0.16</v>
      </c>
      <c r="K5" s="4">
        <f t="shared" si="3"/>
        <v>0.17857142857142858</v>
      </c>
      <c r="L5" s="4">
        <f t="shared" si="4"/>
        <v>0.48857142857142855</v>
      </c>
      <c r="M5" s="4">
        <f t="shared" si="5"/>
        <v>0.16285714285714284</v>
      </c>
      <c r="N5" s="57" t="s">
        <v>83</v>
      </c>
      <c r="O5" s="41">
        <v>20</v>
      </c>
      <c r="S5" s="1" t="s">
        <v>101</v>
      </c>
    </row>
    <row r="6" spans="1:19" ht="20.100000000000001" customHeight="1" thickBot="1">
      <c r="A6" s="57" t="s">
        <v>66</v>
      </c>
      <c r="B6" s="26" t="s">
        <v>72</v>
      </c>
      <c r="C6" s="22">
        <v>4</v>
      </c>
      <c r="D6" s="21" t="s">
        <v>129</v>
      </c>
      <c r="E6" s="34">
        <v>26</v>
      </c>
      <c r="F6" s="34">
        <v>30</v>
      </c>
      <c r="G6" s="34">
        <v>5</v>
      </c>
      <c r="H6" s="58">
        <f t="shared" si="0"/>
        <v>3</v>
      </c>
      <c r="I6" s="4">
        <f t="shared" si="1"/>
        <v>0.26</v>
      </c>
      <c r="J6" s="4">
        <f t="shared" si="2"/>
        <v>0.24</v>
      </c>
      <c r="K6" s="4">
        <f t="shared" si="3"/>
        <v>0.17857142857142858</v>
      </c>
      <c r="L6" s="4">
        <f t="shared" si="4"/>
        <v>0.6785714285714286</v>
      </c>
      <c r="M6" s="4">
        <f t="shared" si="5"/>
        <v>0.22619047619047619</v>
      </c>
      <c r="N6" s="59" t="s">
        <v>84</v>
      </c>
      <c r="O6" s="42">
        <v>15</v>
      </c>
      <c r="S6" s="1" t="s">
        <v>102</v>
      </c>
    </row>
    <row r="7" spans="1:19" ht="20.100000000000001" customHeight="1" thickBot="1">
      <c r="A7" s="59" t="s">
        <v>67</v>
      </c>
      <c r="B7" s="27" t="s">
        <v>135</v>
      </c>
      <c r="C7" s="22">
        <v>5</v>
      </c>
      <c r="D7" s="21" t="s">
        <v>130</v>
      </c>
      <c r="E7" s="34">
        <v>7</v>
      </c>
      <c r="F7" s="34">
        <v>15</v>
      </c>
      <c r="G7" s="34">
        <v>4</v>
      </c>
      <c r="H7" s="58">
        <f t="shared" si="0"/>
        <v>3</v>
      </c>
      <c r="I7" s="4">
        <f t="shared" si="1"/>
        <v>7.0000000000000007E-2</v>
      </c>
      <c r="J7" s="4">
        <f t="shared" si="2"/>
        <v>0.12</v>
      </c>
      <c r="K7" s="4">
        <f t="shared" si="3"/>
        <v>0.14285714285714285</v>
      </c>
      <c r="L7" s="4">
        <f t="shared" si="4"/>
        <v>0.33285714285714285</v>
      </c>
      <c r="M7" s="4">
        <f t="shared" si="5"/>
        <v>0.11095238095238096</v>
      </c>
      <c r="N7" s="57" t="s">
        <v>85</v>
      </c>
      <c r="O7" s="41">
        <v>15</v>
      </c>
      <c r="S7" s="1" t="s">
        <v>103</v>
      </c>
    </row>
    <row r="8" spans="1:19" ht="20.100000000000001" customHeight="1" thickBot="1">
      <c r="A8" s="57" t="s">
        <v>68</v>
      </c>
      <c r="B8" s="30" t="s">
        <v>133</v>
      </c>
      <c r="C8" s="22">
        <v>6</v>
      </c>
      <c r="D8" s="21" t="s">
        <v>131</v>
      </c>
      <c r="E8" s="34">
        <v>7</v>
      </c>
      <c r="F8" s="34">
        <v>10</v>
      </c>
      <c r="G8" s="34">
        <v>4</v>
      </c>
      <c r="H8" s="58">
        <f t="shared" si="0"/>
        <v>3</v>
      </c>
      <c r="I8" s="4">
        <f t="shared" si="1"/>
        <v>7.0000000000000007E-2</v>
      </c>
      <c r="J8" s="4">
        <f t="shared" si="2"/>
        <v>0.08</v>
      </c>
      <c r="K8" s="4">
        <f t="shared" si="3"/>
        <v>0.14285714285714285</v>
      </c>
      <c r="L8" s="4">
        <f t="shared" si="4"/>
        <v>0.29285714285714287</v>
      </c>
      <c r="M8" s="4">
        <f t="shared" si="5"/>
        <v>9.7619047619047619E-2</v>
      </c>
      <c r="N8" s="59" t="s">
        <v>86</v>
      </c>
      <c r="O8" s="42">
        <v>10</v>
      </c>
    </row>
    <row r="9" spans="1:19" ht="20.100000000000001" customHeight="1" thickBot="1">
      <c r="A9" s="59" t="s">
        <v>69</v>
      </c>
      <c r="B9" s="27" t="s">
        <v>50</v>
      </c>
      <c r="C9" s="22">
        <v>7</v>
      </c>
      <c r="D9" s="21"/>
      <c r="E9" s="34"/>
      <c r="F9" s="34"/>
      <c r="G9" s="34"/>
      <c r="H9" s="58">
        <f t="shared" si="0"/>
        <v>0</v>
      </c>
      <c r="I9" s="4">
        <f t="shared" si="1"/>
        <v>0</v>
      </c>
      <c r="J9" s="4">
        <f t="shared" si="2"/>
        <v>0</v>
      </c>
      <c r="K9" s="4">
        <f t="shared" si="3"/>
        <v>0</v>
      </c>
      <c r="L9" s="4">
        <f t="shared" si="4"/>
        <v>0</v>
      </c>
      <c r="M9" s="4">
        <f t="shared" si="5"/>
        <v>0</v>
      </c>
      <c r="N9" s="71" t="s">
        <v>96</v>
      </c>
      <c r="O9" s="72"/>
    </row>
    <row r="10" spans="1:19" ht="20.100000000000001" customHeight="1" thickBot="1">
      <c r="A10" s="57" t="s">
        <v>70</v>
      </c>
      <c r="B10" s="33" t="s">
        <v>134</v>
      </c>
      <c r="C10" s="22">
        <v>8</v>
      </c>
      <c r="D10" s="21"/>
      <c r="E10" s="34"/>
      <c r="F10" s="34"/>
      <c r="G10" s="34"/>
      <c r="H10" s="58">
        <f t="shared" si="0"/>
        <v>0</v>
      </c>
      <c r="I10" s="4">
        <f t="shared" si="1"/>
        <v>0</v>
      </c>
      <c r="J10" s="4">
        <f t="shared" si="2"/>
        <v>0</v>
      </c>
      <c r="K10" s="4">
        <f t="shared" si="3"/>
        <v>0</v>
      </c>
      <c r="L10" s="4">
        <f t="shared" si="4"/>
        <v>0</v>
      </c>
      <c r="M10" s="4">
        <f t="shared" si="5"/>
        <v>0</v>
      </c>
      <c r="N10" s="73"/>
      <c r="O10" s="74"/>
    </row>
    <row r="11" spans="1:19" ht="20.100000000000001" customHeight="1" thickBot="1">
      <c r="A11" s="59" t="s">
        <v>53</v>
      </c>
      <c r="B11" s="28">
        <v>11</v>
      </c>
      <c r="C11" s="22">
        <v>9</v>
      </c>
      <c r="D11" s="21"/>
      <c r="E11" s="34"/>
      <c r="F11" s="34"/>
      <c r="G11" s="34"/>
      <c r="H11" s="58">
        <f t="shared" si="0"/>
        <v>0</v>
      </c>
      <c r="I11" s="4">
        <f t="shared" si="1"/>
        <v>0</v>
      </c>
      <c r="J11" s="4">
        <f t="shared" si="2"/>
        <v>0</v>
      </c>
      <c r="K11" s="4">
        <f t="shared" si="3"/>
        <v>0</v>
      </c>
      <c r="L11" s="4">
        <f t="shared" si="4"/>
        <v>0</v>
      </c>
      <c r="M11" s="4">
        <f t="shared" si="5"/>
        <v>0</v>
      </c>
      <c r="N11" s="75"/>
      <c r="O11" s="76"/>
    </row>
    <row r="12" spans="1:19" ht="20.100000000000001" customHeight="1" thickBot="1">
      <c r="A12" s="60" t="s">
        <v>97</v>
      </c>
      <c r="B12" s="29">
        <v>100</v>
      </c>
      <c r="C12" s="22">
        <v>10</v>
      </c>
      <c r="D12" s="21"/>
      <c r="E12" s="34"/>
      <c r="F12" s="34"/>
      <c r="G12" s="34"/>
      <c r="H12" s="58">
        <f t="shared" si="0"/>
        <v>0</v>
      </c>
      <c r="I12" s="4">
        <f t="shared" si="1"/>
        <v>0</v>
      </c>
      <c r="J12" s="4">
        <f t="shared" si="2"/>
        <v>0</v>
      </c>
      <c r="K12" s="4">
        <f t="shared" si="3"/>
        <v>0</v>
      </c>
      <c r="L12" s="4">
        <f t="shared" si="4"/>
        <v>0</v>
      </c>
      <c r="M12" s="4">
        <f t="shared" si="5"/>
        <v>0</v>
      </c>
      <c r="N12" s="65" t="s">
        <v>91</v>
      </c>
      <c r="O12" s="68" t="s">
        <v>58</v>
      </c>
    </row>
    <row r="13" spans="1:19" ht="20.100000000000001" customHeight="1" thickBot="1">
      <c r="C13" s="37">
        <v>11</v>
      </c>
      <c r="D13" s="21"/>
      <c r="E13" s="34"/>
      <c r="F13" s="34"/>
      <c r="G13" s="34"/>
      <c r="H13" s="58">
        <f t="shared" si="0"/>
        <v>0</v>
      </c>
      <c r="I13" s="4">
        <f t="shared" si="1"/>
        <v>0</v>
      </c>
      <c r="J13" s="4">
        <f t="shared" si="2"/>
        <v>0</v>
      </c>
      <c r="K13" s="4">
        <f t="shared" si="3"/>
        <v>0</v>
      </c>
      <c r="L13" s="4">
        <f t="shared" si="4"/>
        <v>0</v>
      </c>
      <c r="M13" s="4">
        <f t="shared" si="5"/>
        <v>0</v>
      </c>
      <c r="N13" s="66"/>
      <c r="O13" s="69"/>
    </row>
    <row r="14" spans="1:19" ht="20.100000000000001" customHeight="1" thickBot="1">
      <c r="C14" s="37">
        <v>12</v>
      </c>
      <c r="D14" s="21"/>
      <c r="E14" s="34"/>
      <c r="F14" s="34"/>
      <c r="G14" s="34"/>
      <c r="H14" s="58">
        <f t="shared" si="0"/>
        <v>0</v>
      </c>
      <c r="I14" s="4">
        <f t="shared" si="1"/>
        <v>0</v>
      </c>
      <c r="J14" s="4">
        <f t="shared" si="2"/>
        <v>0</v>
      </c>
      <c r="K14" s="4">
        <f t="shared" si="3"/>
        <v>0</v>
      </c>
      <c r="L14" s="4">
        <f t="shared" si="4"/>
        <v>0</v>
      </c>
      <c r="M14" s="4">
        <f t="shared" si="5"/>
        <v>0</v>
      </c>
      <c r="N14" s="67"/>
      <c r="O14" s="70"/>
    </row>
    <row r="15" spans="1:19" ht="20.100000000000001" customHeight="1" thickBot="1">
      <c r="C15" s="37">
        <v>13</v>
      </c>
      <c r="D15" s="21"/>
      <c r="E15" s="34"/>
      <c r="F15" s="34"/>
      <c r="G15" s="34"/>
      <c r="H15" s="58">
        <f t="shared" si="0"/>
        <v>0</v>
      </c>
      <c r="I15" s="4">
        <f t="shared" si="1"/>
        <v>0</v>
      </c>
      <c r="J15" s="4">
        <f t="shared" si="2"/>
        <v>0</v>
      </c>
      <c r="K15" s="4">
        <f t="shared" si="3"/>
        <v>0</v>
      </c>
      <c r="L15" s="4">
        <f t="shared" si="4"/>
        <v>0</v>
      </c>
      <c r="M15" s="4">
        <f t="shared" si="5"/>
        <v>0</v>
      </c>
      <c r="N15" s="57" t="s">
        <v>88</v>
      </c>
      <c r="O15" s="41">
        <v>15</v>
      </c>
    </row>
    <row r="16" spans="1:19" ht="20.100000000000001" customHeight="1" thickBot="1">
      <c r="C16" s="37">
        <v>14</v>
      </c>
      <c r="D16" s="21"/>
      <c r="E16" s="34"/>
      <c r="F16" s="34"/>
      <c r="G16" s="34"/>
      <c r="H16" s="58">
        <f t="shared" si="0"/>
        <v>0</v>
      </c>
      <c r="I16" s="4">
        <f t="shared" si="1"/>
        <v>0</v>
      </c>
      <c r="J16" s="4">
        <f t="shared" si="2"/>
        <v>0</v>
      </c>
      <c r="K16" s="4">
        <f t="shared" si="3"/>
        <v>0</v>
      </c>
      <c r="L16" s="4">
        <f t="shared" si="4"/>
        <v>0</v>
      </c>
      <c r="M16" s="4">
        <f t="shared" si="5"/>
        <v>0</v>
      </c>
      <c r="N16" s="59" t="s">
        <v>89</v>
      </c>
      <c r="O16" s="42">
        <v>15</v>
      </c>
    </row>
    <row r="17" spans="1:26" ht="20.100000000000001" customHeight="1" thickBot="1">
      <c r="C17" s="37">
        <v>15</v>
      </c>
      <c r="D17" s="21"/>
      <c r="E17" s="34"/>
      <c r="F17" s="34"/>
      <c r="G17" s="34"/>
      <c r="H17" s="58">
        <f t="shared" si="0"/>
        <v>0</v>
      </c>
      <c r="I17" s="4">
        <f t="shared" si="1"/>
        <v>0</v>
      </c>
      <c r="J17" s="4">
        <f t="shared" si="2"/>
        <v>0</v>
      </c>
      <c r="K17" s="4">
        <f t="shared" si="3"/>
        <v>0</v>
      </c>
      <c r="L17" s="4">
        <f t="shared" si="4"/>
        <v>0</v>
      </c>
      <c r="M17" s="4">
        <f t="shared" si="5"/>
        <v>0</v>
      </c>
      <c r="N17" s="57" t="s">
        <v>82</v>
      </c>
      <c r="O17" s="41">
        <v>60</v>
      </c>
    </row>
    <row r="18" spans="1:26" ht="20.100000000000001" hidden="1" customHeight="1">
      <c r="A18" s="62">
        <v>12345</v>
      </c>
    </row>
    <row r="19" spans="1:26" ht="20.100000000000001" hidden="1" customHeight="1" thickBot="1">
      <c r="E19" s="61">
        <f t="shared" ref="E19:K19" si="6">SUM(E3:E17)</f>
        <v>100</v>
      </c>
      <c r="F19" s="61">
        <f t="shared" si="6"/>
        <v>125</v>
      </c>
      <c r="G19" s="61">
        <f t="shared" si="6"/>
        <v>28</v>
      </c>
      <c r="H19" s="58">
        <f>COUNTIF(E19:G19,"&gt;0")</f>
        <v>3</v>
      </c>
      <c r="I19" s="4">
        <f>SUM(I3:I17)</f>
        <v>1</v>
      </c>
      <c r="J19" s="4">
        <f>SUM(J3:J17)</f>
        <v>1</v>
      </c>
      <c r="K19" s="4">
        <f t="shared" si="6"/>
        <v>1</v>
      </c>
      <c r="L19" s="40"/>
      <c r="M19" s="40"/>
    </row>
    <row r="20" spans="1:26" ht="20.100000000000001" hidden="1" customHeight="1"/>
    <row r="21" spans="1:26" ht="20.100000000000001" hidden="1" customHeight="1">
      <c r="J21" s="40"/>
    </row>
    <row r="22" spans="1:26" ht="20.100000000000001" hidden="1" customHeight="1">
      <c r="P22" s="1" t="s">
        <v>38</v>
      </c>
      <c r="Q22" s="1" t="s">
        <v>39</v>
      </c>
      <c r="R22" s="1" t="s">
        <v>40</v>
      </c>
      <c r="S22" s="1" t="s">
        <v>41</v>
      </c>
      <c r="T22" s="1" t="s">
        <v>47</v>
      </c>
      <c r="U22" s="1" t="s">
        <v>42</v>
      </c>
      <c r="V22" s="1" t="s">
        <v>43</v>
      </c>
      <c r="W22" s="1" t="s">
        <v>45</v>
      </c>
      <c r="X22" s="1" t="s">
        <v>44</v>
      </c>
      <c r="Y22" s="1" t="s">
        <v>46</v>
      </c>
      <c r="Z22" s="1" t="s">
        <v>48</v>
      </c>
    </row>
    <row r="23" spans="1:26" ht="20.100000000000001" hidden="1" customHeight="1"/>
    <row r="24" spans="1:26" ht="20.100000000000001" hidden="1" customHeight="1"/>
    <row r="25" spans="1:26" hidden="1"/>
    <row r="26" spans="1:26" hidden="1"/>
    <row r="27" spans="1:26" hidden="1">
      <c r="A27" s="1" t="s">
        <v>71</v>
      </c>
      <c r="B27" s="1" t="s">
        <v>72</v>
      </c>
      <c r="C27" s="1" t="s">
        <v>73</v>
      </c>
      <c r="D27" s="1" t="s">
        <v>74</v>
      </c>
      <c r="E27" s="1" t="s">
        <v>75</v>
      </c>
      <c r="F27" s="1" t="s">
        <v>76</v>
      </c>
      <c r="G27" s="1" t="s">
        <v>77</v>
      </c>
      <c r="P27" s="1" t="s">
        <v>78</v>
      </c>
      <c r="Q27" s="1" t="s">
        <v>79</v>
      </c>
      <c r="R27" s="1" t="s">
        <v>80</v>
      </c>
    </row>
    <row r="28" spans="1:26" hidden="1">
      <c r="A28" s="1" t="s">
        <v>30</v>
      </c>
      <c r="B28" s="1" t="s">
        <v>35</v>
      </c>
      <c r="C28" s="1" t="s">
        <v>36</v>
      </c>
      <c r="D28" s="1" t="s">
        <v>37</v>
      </c>
    </row>
    <row r="29" spans="1:26" hidden="1">
      <c r="A29" s="1" t="s">
        <v>49</v>
      </c>
      <c r="B29" s="1" t="s">
        <v>50</v>
      </c>
    </row>
  </sheetData>
  <mergeCells count="5">
    <mergeCell ref="A1:O1"/>
    <mergeCell ref="N12:N14"/>
    <mergeCell ref="O12:O14"/>
    <mergeCell ref="N9:O11"/>
    <mergeCell ref="A2:B2"/>
  </mergeCells>
  <phoneticPr fontId="4" type="noConversion"/>
  <dataValidations count="4">
    <dataValidation type="whole" allowBlank="1" showInputMessage="1" showErrorMessage="1" error="يجب إدخال رقم بين 0 و 100" sqref="O15:O17 O3:O8 B11">
      <formula1>0</formula1>
      <formula2>100</formula2>
    </dataValidation>
    <dataValidation allowBlank="1" showInputMessage="1" showErrorMessage="1" errorTitle="لطفاً" error="يجب أن يكون المدخل رقماً بين 1 إلى 5_x000a_مع خالص تحياتي : يونس عرابي" sqref="H19 K3:M17"/>
    <dataValidation type="whole" allowBlank="1" showInputMessage="1" showErrorMessage="1" errorTitle="لطفاً" error="يجب أن يكون المدخل رقماً بين 1 إلى 5_x000a_مع خالص تحياتي : يونس عرابي" sqref="G3:H17">
      <formula1>1</formula1>
      <formula2>5</formula2>
    </dataValidation>
    <dataValidation type="whole" allowBlank="1" showInputMessage="1" showErrorMessage="1" error="يجب إدخال قيمة رقمية لا تتجاوز 300" sqref="B12">
      <formula1>0</formula1>
      <formula2>300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ورقة3" enableFormatConditionsCalculation="0">
    <tabColor indexed="20"/>
    <pageSetUpPr fitToPage="1"/>
  </sheetPr>
  <dimension ref="A1:AA12000"/>
  <sheetViews>
    <sheetView showZeros="0" rightToLeft="1" view="pageBreakPreview" zoomScale="60" zoomScaleNormal="62" workbookViewId="0">
      <selection activeCell="R15" sqref="R15"/>
    </sheetView>
  </sheetViews>
  <sheetFormatPr defaultColWidth="0" defaultRowHeight="12.75" zeroHeight="1"/>
  <cols>
    <col min="1" max="1" width="9.140625" style="1" customWidth="1"/>
    <col min="2" max="2" width="38.7109375" style="1" customWidth="1"/>
    <col min="3" max="4" width="9.5703125" style="1" customWidth="1"/>
    <col min="5" max="5" width="13.42578125" style="1" customWidth="1"/>
    <col min="6" max="6" width="11.85546875" style="1" customWidth="1"/>
    <col min="7" max="18" width="8.7109375" style="1" customWidth="1"/>
    <col min="19" max="19" width="10.5703125" style="1" customWidth="1"/>
    <col min="20" max="20" width="10.28515625" style="1" customWidth="1"/>
    <col min="21" max="21" width="16.28515625" style="1" customWidth="1"/>
    <col min="22" max="16384" width="0" style="1" hidden="1"/>
  </cols>
  <sheetData>
    <row r="1" spans="1:21" s="12" customFormat="1" ht="21" thickBot="1">
      <c r="A1" s="91"/>
      <c r="B1" s="17" t="s">
        <v>28</v>
      </c>
      <c r="C1" s="12" t="s">
        <v>29</v>
      </c>
      <c r="G1" s="12" t="s">
        <v>52</v>
      </c>
      <c r="H1" s="90" t="str">
        <f>مدخلات!B3</f>
        <v>جنوب عمان</v>
      </c>
      <c r="I1" s="90"/>
      <c r="J1" s="12" t="s">
        <v>51</v>
      </c>
      <c r="K1" s="90" t="str">
        <f>مدخلات!B4</f>
        <v xml:space="preserve">ذكور النظيف الابتدائية الأولى </v>
      </c>
      <c r="L1" s="90"/>
      <c r="M1" s="90"/>
      <c r="N1" s="90"/>
      <c r="O1" s="12" t="s">
        <v>31</v>
      </c>
      <c r="P1" s="90" t="str">
        <f>مدخلات!B5</f>
        <v xml:space="preserve">اللغة العربية </v>
      </c>
      <c r="Q1" s="90"/>
      <c r="R1" s="12" t="s">
        <v>92</v>
      </c>
      <c r="S1" s="90" t="str">
        <f>مدخلات!B6</f>
        <v>الثاني الأساسي</v>
      </c>
      <c r="T1" s="90"/>
    </row>
    <row r="2" spans="1:21" ht="39.950000000000003" customHeight="1" thickBot="1">
      <c r="A2" s="91"/>
      <c r="B2" s="43" t="s">
        <v>112</v>
      </c>
      <c r="C2" s="44">
        <f>مدخلات!B11</f>
        <v>11</v>
      </c>
      <c r="D2" s="45"/>
      <c r="E2" s="46"/>
      <c r="F2" s="87" t="s">
        <v>6</v>
      </c>
      <c r="G2" s="18" t="s">
        <v>32</v>
      </c>
      <c r="H2" s="96" t="str">
        <f>مدخلات!B8</f>
        <v>2010 / 2011</v>
      </c>
      <c r="I2" s="96"/>
      <c r="J2" s="19" t="s">
        <v>33</v>
      </c>
      <c r="K2" s="20" t="str">
        <f>مدخلات!B9</f>
        <v>الثاني</v>
      </c>
      <c r="L2" s="97" t="str">
        <f>مدخلات!B10</f>
        <v xml:space="preserve">الاختبار النهائي لمادة اللغة العربية </v>
      </c>
      <c r="M2" s="97"/>
      <c r="N2" s="97"/>
      <c r="O2" s="97"/>
      <c r="P2" s="97"/>
      <c r="Q2" s="97"/>
      <c r="R2" s="98"/>
      <c r="S2" s="87" t="s">
        <v>26</v>
      </c>
      <c r="T2" s="87" t="s">
        <v>27</v>
      </c>
    </row>
    <row r="3" spans="1:21" ht="39.950000000000003" customHeight="1" thickBot="1">
      <c r="A3" s="92"/>
      <c r="B3" s="43" t="s">
        <v>113</v>
      </c>
      <c r="C3" s="44">
        <f>مدخلات!B12</f>
        <v>100</v>
      </c>
      <c r="D3" s="45"/>
      <c r="E3" s="46"/>
      <c r="F3" s="87"/>
      <c r="G3" s="93" t="s">
        <v>10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5"/>
      <c r="S3" s="87"/>
      <c r="T3" s="87"/>
    </row>
    <row r="4" spans="1:21" ht="43.5" customHeight="1" thickBot="1">
      <c r="A4" s="102" t="s">
        <v>1</v>
      </c>
      <c r="B4" s="103" t="s">
        <v>0</v>
      </c>
      <c r="C4" s="79" t="s">
        <v>98</v>
      </c>
      <c r="D4" s="79" t="s">
        <v>99</v>
      </c>
      <c r="E4" s="79" t="s">
        <v>59</v>
      </c>
      <c r="F4" s="87"/>
      <c r="G4" s="100" t="s">
        <v>118</v>
      </c>
      <c r="H4" s="101"/>
      <c r="I4" s="100" t="s">
        <v>81</v>
      </c>
      <c r="J4" s="101"/>
      <c r="K4" s="88" t="s">
        <v>114</v>
      </c>
      <c r="L4" s="88"/>
      <c r="M4" s="88" t="s">
        <v>115</v>
      </c>
      <c r="N4" s="88"/>
      <c r="O4" s="88" t="s">
        <v>116</v>
      </c>
      <c r="P4" s="88"/>
      <c r="Q4" s="88" t="s">
        <v>117</v>
      </c>
      <c r="R4" s="88"/>
      <c r="S4" s="87"/>
      <c r="T4" s="87"/>
    </row>
    <row r="5" spans="1:21" ht="45" customHeight="1" thickBot="1">
      <c r="A5" s="102"/>
      <c r="B5" s="104"/>
      <c r="C5" s="80"/>
      <c r="D5" s="80"/>
      <c r="E5" s="80"/>
      <c r="F5" s="87"/>
      <c r="G5" s="11" t="s">
        <v>2</v>
      </c>
      <c r="H5" s="13" t="s">
        <v>3</v>
      </c>
      <c r="I5" s="11" t="s">
        <v>2</v>
      </c>
      <c r="J5" s="13" t="s">
        <v>3</v>
      </c>
      <c r="K5" s="11" t="s">
        <v>2</v>
      </c>
      <c r="L5" s="13" t="s">
        <v>3</v>
      </c>
      <c r="M5" s="11" t="s">
        <v>2</v>
      </c>
      <c r="N5" s="13" t="s">
        <v>3</v>
      </c>
      <c r="O5" s="11" t="s">
        <v>2</v>
      </c>
      <c r="P5" s="13" t="s">
        <v>3</v>
      </c>
      <c r="Q5" s="11" t="s">
        <v>2</v>
      </c>
      <c r="R5" s="13" t="s">
        <v>3</v>
      </c>
      <c r="S5" s="87"/>
      <c r="T5" s="87"/>
    </row>
    <row r="6" spans="1:21" ht="25.5" customHeight="1" thickBot="1">
      <c r="A6" s="102"/>
      <c r="B6" s="104"/>
      <c r="C6" s="80"/>
      <c r="D6" s="80"/>
      <c r="E6" s="80"/>
      <c r="F6" s="87"/>
      <c r="G6" s="23">
        <f>مدخلات!O3</f>
        <v>15</v>
      </c>
      <c r="H6" s="8">
        <f>G6/$S$6</f>
        <v>0.16666666666666666</v>
      </c>
      <c r="I6" s="23">
        <f>مدخلات!O4</f>
        <v>15</v>
      </c>
      <c r="J6" s="8">
        <f>I6/$S$6</f>
        <v>0.16666666666666666</v>
      </c>
      <c r="K6" s="23">
        <f>مدخلات!O5</f>
        <v>20</v>
      </c>
      <c r="L6" s="8">
        <f>K6/$S$6</f>
        <v>0.22222222222222221</v>
      </c>
      <c r="M6" s="23">
        <f>مدخلات!O6</f>
        <v>15</v>
      </c>
      <c r="N6" s="8">
        <f>M6/$S$6</f>
        <v>0.16666666666666666</v>
      </c>
      <c r="O6" s="23">
        <f>مدخلات!O7</f>
        <v>15</v>
      </c>
      <c r="P6" s="8">
        <f>O6/$S$6</f>
        <v>0.16666666666666666</v>
      </c>
      <c r="Q6" s="23">
        <f>مدخلات!O8</f>
        <v>10</v>
      </c>
      <c r="R6" s="8">
        <f>Q6/$S$6</f>
        <v>0.1111111111111111</v>
      </c>
      <c r="S6" s="10">
        <f>Q6+O6+M6+K6+I6+G6</f>
        <v>90</v>
      </c>
      <c r="T6" s="16">
        <f>R6+P6+N6+L6+J6+H6</f>
        <v>0.99999999999999989</v>
      </c>
    </row>
    <row r="7" spans="1:21" ht="57" customHeight="1" thickBot="1">
      <c r="A7" s="102"/>
      <c r="B7" s="105"/>
      <c r="C7" s="81"/>
      <c r="D7" s="81"/>
      <c r="E7" s="81"/>
      <c r="F7" s="87"/>
      <c r="G7" s="3" t="s">
        <v>7</v>
      </c>
      <c r="H7" s="3" t="s">
        <v>8</v>
      </c>
      <c r="I7" s="3" t="s">
        <v>7</v>
      </c>
      <c r="J7" s="3" t="s">
        <v>8</v>
      </c>
      <c r="K7" s="3" t="s">
        <v>7</v>
      </c>
      <c r="L7" s="3" t="s">
        <v>8</v>
      </c>
      <c r="M7" s="3" t="s">
        <v>7</v>
      </c>
      <c r="N7" s="3" t="s">
        <v>8</v>
      </c>
      <c r="O7" s="3" t="s">
        <v>7</v>
      </c>
      <c r="P7" s="3" t="s">
        <v>8</v>
      </c>
      <c r="Q7" s="3" t="s">
        <v>7</v>
      </c>
      <c r="R7" s="3" t="s">
        <v>8</v>
      </c>
      <c r="S7" s="3" t="s">
        <v>9</v>
      </c>
      <c r="T7" s="3" t="s">
        <v>4</v>
      </c>
    </row>
    <row r="8" spans="1:21" ht="24.95" customHeight="1" thickBot="1">
      <c r="A8" s="2">
        <v>1</v>
      </c>
      <c r="B8" s="24" t="str">
        <f>مدخلات!D3</f>
        <v>الفهم والاستيعاب</v>
      </c>
      <c r="C8" s="25">
        <f>مدخلات!E3</f>
        <v>20</v>
      </c>
      <c r="D8" s="5">
        <f>مدخلات!F3</f>
        <v>34</v>
      </c>
      <c r="E8" s="25" t="str">
        <f>IF(مدخلات!G3=1,مدخلات!$S$3,IF(مدخلات!G3=2,مدخلات!$S$4,IF(مدخلات!G3=3,مدخلات!$S$5,IF(مدخلات!G3=4,مدخلات!$S$6,IF(مدخلات!G3=5,مدخلات!$S$7," ")))))</f>
        <v>عالية جداً</v>
      </c>
      <c r="F8" s="4">
        <f>مدخلات!M3</f>
        <v>0.21685714285714286</v>
      </c>
      <c r="G8" s="15">
        <f t="shared" ref="G8:G22" si="0">F8*$H$6*$C$2</f>
        <v>0.39757142857142858</v>
      </c>
      <c r="H8" s="31">
        <f t="shared" ref="H8:H22" si="1">ROUND((F8*$H$6*$C$3)/0.5,0)*0.5</f>
        <v>3.5</v>
      </c>
      <c r="I8" s="5">
        <f t="shared" ref="I8:I22" si="2">F8*$J$6*$C$2</f>
        <v>0.39757142857142858</v>
      </c>
      <c r="J8" s="31">
        <f t="shared" ref="J8:J22" si="3">ROUND((F8*$J$6*$C$3)/0.5,0)*0.5</f>
        <v>3.5</v>
      </c>
      <c r="K8" s="5">
        <f t="shared" ref="K8:K22" si="4">F8*$L$6*$C$2</f>
        <v>0.53009523809523806</v>
      </c>
      <c r="L8" s="31">
        <f t="shared" ref="L8:L22" si="5">ROUND((F8*$L$6*$C$3)/0.5,0)*0.5</f>
        <v>5</v>
      </c>
      <c r="M8" s="5">
        <f t="shared" ref="M8:M22" si="6">F8*$N$6*$C$2</f>
        <v>0.39757142857142858</v>
      </c>
      <c r="N8" s="31">
        <f t="shared" ref="N8:N22" si="7">ROUND((F8*$N$6*$C$3)/0.5,0)*0.5</f>
        <v>3.5</v>
      </c>
      <c r="O8" s="5">
        <f t="shared" ref="O8:O22" si="8">F8*$P$6*$C$2</f>
        <v>0.39757142857142858</v>
      </c>
      <c r="P8" s="31">
        <f t="shared" ref="P8:P22" si="9">ROUND((F8*$P$6*$C$3)/0.5,0)*0.5</f>
        <v>3.5</v>
      </c>
      <c r="Q8" s="5">
        <f t="shared" ref="Q8:Q22" si="10">F8*$R$6*$C$2</f>
        <v>0.26504761904761903</v>
      </c>
      <c r="R8" s="31">
        <f t="shared" ref="R8:R22" si="11">ROUND((F8*$R$6*$C$3)/0.5,0)*0.5</f>
        <v>2.5</v>
      </c>
      <c r="S8" s="6">
        <f>Q8+O8+M8+K8+I8+G8</f>
        <v>2.3854285714285717</v>
      </c>
      <c r="T8" s="6">
        <v>12</v>
      </c>
    </row>
    <row r="9" spans="1:21" ht="24.95" customHeight="1" thickBot="1">
      <c r="A9" s="2">
        <v>2</v>
      </c>
      <c r="B9" s="24" t="str">
        <f>مدخلات!D4</f>
        <v>تفسير الكلمات</v>
      </c>
      <c r="C9" s="25">
        <f>مدخلات!E4</f>
        <v>25</v>
      </c>
      <c r="D9" s="5">
        <f>مدخلات!F4</f>
        <v>16</v>
      </c>
      <c r="E9" s="25" t="str">
        <f>IF(مدخلات!G4=1,مدخلات!$S$3,IF(مدخلات!G4=2,مدخلات!$S$4,IF(مدخلات!G4=3,مدخلات!$S$5,IF(مدخلات!G4=4,مدخلات!$S$6,IF(مدخلات!G4=5,مدخلات!$S$7," ")))))</f>
        <v>عالية جداً</v>
      </c>
      <c r="F9" s="4">
        <f>مدخلات!M4</f>
        <v>0.18552380952380954</v>
      </c>
      <c r="G9" s="15">
        <f t="shared" si="0"/>
        <v>0.34012698412698411</v>
      </c>
      <c r="H9" s="31">
        <f t="shared" si="1"/>
        <v>3</v>
      </c>
      <c r="I9" s="5">
        <f t="shared" si="2"/>
        <v>0.34012698412698411</v>
      </c>
      <c r="J9" s="31">
        <f t="shared" si="3"/>
        <v>3</v>
      </c>
      <c r="K9" s="5">
        <f t="shared" si="4"/>
        <v>0.45350264550264552</v>
      </c>
      <c r="L9" s="31">
        <f t="shared" si="5"/>
        <v>4</v>
      </c>
      <c r="M9" s="5">
        <f t="shared" si="6"/>
        <v>0.34012698412698411</v>
      </c>
      <c r="N9" s="31">
        <f t="shared" si="7"/>
        <v>3</v>
      </c>
      <c r="O9" s="5">
        <f t="shared" si="8"/>
        <v>0.34012698412698411</v>
      </c>
      <c r="P9" s="31">
        <f t="shared" si="9"/>
        <v>3</v>
      </c>
      <c r="Q9" s="5">
        <f t="shared" si="10"/>
        <v>0.22675132275132276</v>
      </c>
      <c r="R9" s="31">
        <f t="shared" si="11"/>
        <v>2</v>
      </c>
      <c r="S9" s="6">
        <f t="shared" ref="S9:S22" si="12">Q9+O9+M9+K9+I9+G9</f>
        <v>2.0407619047619048</v>
      </c>
      <c r="T9" s="6">
        <v>8</v>
      </c>
    </row>
    <row r="10" spans="1:21" ht="24.95" customHeight="1" thickBot="1">
      <c r="A10" s="2">
        <v>3</v>
      </c>
      <c r="B10" s="24" t="str">
        <f>مدخلات!D5</f>
        <v xml:space="preserve">التحليل والتركيب </v>
      </c>
      <c r="C10" s="25">
        <f>مدخلات!E5</f>
        <v>15</v>
      </c>
      <c r="D10" s="5">
        <f>مدخلات!F5</f>
        <v>20</v>
      </c>
      <c r="E10" s="25" t="str">
        <f>IF(مدخلات!G5=1,مدخلات!$S$3,IF(مدخلات!G5=2,مدخلات!$S$4,IF(مدخلات!G5=3,مدخلات!$S$5,IF(مدخلات!G5=4,مدخلات!$S$6,IF(مدخلات!G5=5,مدخلات!$S$7," ")))))</f>
        <v>عالية جداً</v>
      </c>
      <c r="F10" s="4">
        <f>مدخلات!M5</f>
        <v>0.16285714285714284</v>
      </c>
      <c r="G10" s="15">
        <f t="shared" si="0"/>
        <v>0.29857142857142854</v>
      </c>
      <c r="H10" s="31">
        <f t="shared" si="1"/>
        <v>2.5</v>
      </c>
      <c r="I10" s="5">
        <f t="shared" si="2"/>
        <v>0.29857142857142854</v>
      </c>
      <c r="J10" s="31">
        <f t="shared" si="3"/>
        <v>2.5</v>
      </c>
      <c r="K10" s="5">
        <f t="shared" si="4"/>
        <v>0.398095238095238</v>
      </c>
      <c r="L10" s="31">
        <f t="shared" si="5"/>
        <v>3.5</v>
      </c>
      <c r="M10" s="5">
        <f t="shared" si="6"/>
        <v>0.29857142857142854</v>
      </c>
      <c r="N10" s="31">
        <f t="shared" si="7"/>
        <v>2.5</v>
      </c>
      <c r="O10" s="5">
        <f t="shared" si="8"/>
        <v>0.29857142857142854</v>
      </c>
      <c r="P10" s="31">
        <f t="shared" si="9"/>
        <v>2.5</v>
      </c>
      <c r="Q10" s="5">
        <f t="shared" si="10"/>
        <v>0.199047619047619</v>
      </c>
      <c r="R10" s="31">
        <f t="shared" si="11"/>
        <v>2</v>
      </c>
      <c r="S10" s="6">
        <f t="shared" si="12"/>
        <v>1.7914285714285711</v>
      </c>
      <c r="T10" s="6">
        <v>40</v>
      </c>
    </row>
    <row r="11" spans="1:21" ht="24.95" customHeight="1" thickBot="1">
      <c r="A11" s="2">
        <v>4</v>
      </c>
      <c r="B11" s="24" t="str">
        <f>مدخلات!D6</f>
        <v>الكتابة</v>
      </c>
      <c r="C11" s="25">
        <f>مدخلات!E6</f>
        <v>26</v>
      </c>
      <c r="D11" s="5">
        <f>مدخلات!F6</f>
        <v>30</v>
      </c>
      <c r="E11" s="25" t="str">
        <f>IF(مدخلات!G6=1,مدخلات!$S$3,IF(مدخلات!G6=2,مدخلات!$S$4,IF(مدخلات!G6=3,مدخلات!$S$5,IF(مدخلات!G6=4,مدخلات!$S$6,IF(مدخلات!G6=5,مدخلات!$S$7," ")))))</f>
        <v>عالية جداً</v>
      </c>
      <c r="F11" s="4">
        <f>مدخلات!M6</f>
        <v>0.22619047619047619</v>
      </c>
      <c r="G11" s="15">
        <f t="shared" si="0"/>
        <v>0.41468253968253965</v>
      </c>
      <c r="H11" s="31">
        <f t="shared" si="1"/>
        <v>4</v>
      </c>
      <c r="I11" s="5">
        <f t="shared" si="2"/>
        <v>0.41468253968253965</v>
      </c>
      <c r="J11" s="31">
        <f t="shared" si="3"/>
        <v>4</v>
      </c>
      <c r="K11" s="5">
        <f t="shared" si="4"/>
        <v>0.55291005291005291</v>
      </c>
      <c r="L11" s="31">
        <f t="shared" si="5"/>
        <v>5</v>
      </c>
      <c r="M11" s="5">
        <f t="shared" si="6"/>
        <v>0.41468253968253965</v>
      </c>
      <c r="N11" s="31">
        <f t="shared" si="7"/>
        <v>4</v>
      </c>
      <c r="O11" s="5">
        <f t="shared" si="8"/>
        <v>0.41468253968253965</v>
      </c>
      <c r="P11" s="31">
        <f t="shared" si="9"/>
        <v>4</v>
      </c>
      <c r="Q11" s="5">
        <f t="shared" si="10"/>
        <v>0.27645502645502645</v>
      </c>
      <c r="R11" s="31">
        <f t="shared" si="11"/>
        <v>2.5</v>
      </c>
      <c r="S11" s="6">
        <f t="shared" si="12"/>
        <v>2.4880952380952377</v>
      </c>
      <c r="T11" s="6">
        <v>23</v>
      </c>
    </row>
    <row r="12" spans="1:21" ht="24.95" customHeight="1" thickBot="1">
      <c r="A12" s="2">
        <v>5</v>
      </c>
      <c r="B12" s="24" t="str">
        <f>مدخلات!D7</f>
        <v xml:space="preserve">المحفوظات </v>
      </c>
      <c r="C12" s="25">
        <f>مدخلات!E7</f>
        <v>7</v>
      </c>
      <c r="D12" s="5">
        <f>مدخلات!F7</f>
        <v>15</v>
      </c>
      <c r="E12" s="25" t="str">
        <f>IF(مدخلات!G7=1,مدخلات!$S$3,IF(مدخلات!G7=2,مدخلات!$S$4,IF(مدخلات!G7=3,مدخلات!$S$5,IF(مدخلات!G7=4,مدخلات!$S$6,IF(مدخلات!G7=5,مدخلات!$S$7," ")))))</f>
        <v>عالية</v>
      </c>
      <c r="F12" s="4">
        <f>مدخلات!M7</f>
        <v>0.11095238095238096</v>
      </c>
      <c r="G12" s="15">
        <f t="shared" si="0"/>
        <v>0.20341269841269838</v>
      </c>
      <c r="H12" s="31">
        <f t="shared" si="1"/>
        <v>2</v>
      </c>
      <c r="I12" s="5">
        <f t="shared" si="2"/>
        <v>0.20341269841269838</v>
      </c>
      <c r="J12" s="31">
        <f t="shared" si="3"/>
        <v>2</v>
      </c>
      <c r="K12" s="5">
        <f t="shared" si="4"/>
        <v>0.27121693121693119</v>
      </c>
      <c r="L12" s="31">
        <f t="shared" si="5"/>
        <v>2.5</v>
      </c>
      <c r="M12" s="5">
        <f t="shared" si="6"/>
        <v>0.20341269841269838</v>
      </c>
      <c r="N12" s="31">
        <f t="shared" si="7"/>
        <v>2</v>
      </c>
      <c r="O12" s="5">
        <f t="shared" si="8"/>
        <v>0.20341269841269838</v>
      </c>
      <c r="P12" s="31">
        <f t="shared" si="9"/>
        <v>2</v>
      </c>
      <c r="Q12" s="5">
        <f t="shared" si="10"/>
        <v>0.13560846560846559</v>
      </c>
      <c r="R12" s="31">
        <f t="shared" si="11"/>
        <v>1</v>
      </c>
      <c r="S12" s="6">
        <f t="shared" si="12"/>
        <v>1.2204761904761905</v>
      </c>
      <c r="T12" s="6">
        <v>7</v>
      </c>
    </row>
    <row r="13" spans="1:21" ht="24.95" customHeight="1" thickBot="1">
      <c r="A13" s="2">
        <v>6</v>
      </c>
      <c r="B13" s="24" t="s">
        <v>136</v>
      </c>
      <c r="C13" s="25">
        <f>مدخلات!E8</f>
        <v>7</v>
      </c>
      <c r="D13" s="5">
        <f>مدخلات!F8</f>
        <v>10</v>
      </c>
      <c r="E13" s="25" t="str">
        <f>IF(مدخلات!G8=1,مدخلات!$S$3,IF(مدخلات!G8=2,مدخلات!$S$4,IF(مدخلات!G8=3,مدخلات!$S$5,IF(مدخلات!G8=4,مدخلات!$S$6,IF(مدخلات!G8=5,مدخلات!$S$7," ")))))</f>
        <v>عالية</v>
      </c>
      <c r="F13" s="4">
        <f>مدخلات!M8</f>
        <v>9.7619047619047619E-2</v>
      </c>
      <c r="G13" s="15">
        <f t="shared" si="0"/>
        <v>0.17896825396825394</v>
      </c>
      <c r="H13" s="31">
        <f t="shared" si="1"/>
        <v>1.5</v>
      </c>
      <c r="I13" s="5">
        <f t="shared" si="2"/>
        <v>0.17896825396825394</v>
      </c>
      <c r="J13" s="31">
        <f t="shared" si="3"/>
        <v>1.5</v>
      </c>
      <c r="K13" s="5">
        <f t="shared" si="4"/>
        <v>0.2386243386243386</v>
      </c>
      <c r="L13" s="31">
        <f t="shared" si="5"/>
        <v>2</v>
      </c>
      <c r="M13" s="5">
        <f t="shared" si="6"/>
        <v>0.17896825396825394</v>
      </c>
      <c r="N13" s="31">
        <f t="shared" si="7"/>
        <v>1.5</v>
      </c>
      <c r="O13" s="5">
        <f t="shared" si="8"/>
        <v>0.17896825396825394</v>
      </c>
      <c r="P13" s="31">
        <f t="shared" si="9"/>
        <v>1.5</v>
      </c>
      <c r="Q13" s="5">
        <f t="shared" si="10"/>
        <v>0.1193121693121693</v>
      </c>
      <c r="R13" s="31">
        <f t="shared" si="11"/>
        <v>1</v>
      </c>
      <c r="S13" s="6">
        <f t="shared" si="12"/>
        <v>1.0738095238095238</v>
      </c>
      <c r="T13" s="6">
        <v>10</v>
      </c>
    </row>
    <row r="14" spans="1:21" ht="24.95" customHeight="1" thickBot="1">
      <c r="A14" s="2">
        <v>7</v>
      </c>
      <c r="B14" s="24">
        <f>مدخلات!D9</f>
        <v>0</v>
      </c>
      <c r="C14" s="25">
        <f>مدخلات!E9</f>
        <v>0</v>
      </c>
      <c r="D14" s="5">
        <f>مدخلات!F9</f>
        <v>0</v>
      </c>
      <c r="E14" s="25" t="str">
        <f>IF(مدخلات!G9=1,مدخلات!$S$3,IF(مدخلات!G9=2,مدخلات!$S$4,IF(مدخلات!G9=3,مدخلات!$S$5,IF(مدخلات!G9=4,مدخلات!$S$6,IF(مدخلات!G9=5,مدخلات!$S$7," ")))))</f>
        <v xml:space="preserve"> </v>
      </c>
      <c r="F14" s="4">
        <f>مدخلات!M9</f>
        <v>0</v>
      </c>
      <c r="G14" s="15">
        <f t="shared" si="0"/>
        <v>0</v>
      </c>
      <c r="H14" s="31">
        <f t="shared" si="1"/>
        <v>0</v>
      </c>
      <c r="I14" s="5">
        <f t="shared" si="2"/>
        <v>0</v>
      </c>
      <c r="J14" s="31">
        <f t="shared" si="3"/>
        <v>0</v>
      </c>
      <c r="K14" s="5">
        <f t="shared" si="4"/>
        <v>0</v>
      </c>
      <c r="L14" s="31">
        <f t="shared" si="5"/>
        <v>0</v>
      </c>
      <c r="M14" s="5">
        <f t="shared" si="6"/>
        <v>0</v>
      </c>
      <c r="N14" s="31">
        <f t="shared" si="7"/>
        <v>0</v>
      </c>
      <c r="O14" s="5">
        <f t="shared" si="8"/>
        <v>0</v>
      </c>
      <c r="P14" s="31">
        <f t="shared" si="9"/>
        <v>0</v>
      </c>
      <c r="Q14" s="5">
        <f t="shared" si="10"/>
        <v>0</v>
      </c>
      <c r="R14" s="31">
        <f t="shared" si="11"/>
        <v>0</v>
      </c>
      <c r="S14" s="6">
        <f t="shared" si="12"/>
        <v>0</v>
      </c>
      <c r="T14" s="6">
        <f t="shared" ref="T14:T22" si="13">R14+P14+N14+L14+J14+H14</f>
        <v>0</v>
      </c>
    </row>
    <row r="15" spans="1:21" ht="24.95" customHeight="1" thickBot="1">
      <c r="A15" s="2">
        <v>8</v>
      </c>
      <c r="B15" s="24">
        <f>مدخلات!D10</f>
        <v>0</v>
      </c>
      <c r="C15" s="25">
        <f>مدخلات!E10</f>
        <v>0</v>
      </c>
      <c r="D15" s="5">
        <f>مدخلات!F10</f>
        <v>0</v>
      </c>
      <c r="E15" s="25" t="str">
        <f>IF(مدخلات!G10=1,مدخلات!$S$3,IF(مدخلات!G10=2,مدخلات!$S$4,IF(مدخلات!G10=3,مدخلات!$S$5,IF(مدخلات!G10=4,مدخلات!$S$6,IF(مدخلات!G10=5,مدخلات!$S$7," ")))))</f>
        <v xml:space="preserve"> </v>
      </c>
      <c r="F15" s="4">
        <f>مدخلات!M10</f>
        <v>0</v>
      </c>
      <c r="G15" s="15">
        <f t="shared" si="0"/>
        <v>0</v>
      </c>
      <c r="H15" s="31">
        <f t="shared" si="1"/>
        <v>0</v>
      </c>
      <c r="I15" s="5">
        <f t="shared" si="2"/>
        <v>0</v>
      </c>
      <c r="J15" s="31">
        <f t="shared" si="3"/>
        <v>0</v>
      </c>
      <c r="K15" s="5">
        <f t="shared" si="4"/>
        <v>0</v>
      </c>
      <c r="L15" s="31">
        <f t="shared" si="5"/>
        <v>0</v>
      </c>
      <c r="M15" s="5">
        <f t="shared" si="6"/>
        <v>0</v>
      </c>
      <c r="N15" s="31">
        <f t="shared" si="7"/>
        <v>0</v>
      </c>
      <c r="O15" s="5">
        <f t="shared" si="8"/>
        <v>0</v>
      </c>
      <c r="P15" s="31">
        <f t="shared" si="9"/>
        <v>0</v>
      </c>
      <c r="Q15" s="5">
        <f t="shared" si="10"/>
        <v>0</v>
      </c>
      <c r="R15" s="31">
        <f t="shared" si="11"/>
        <v>0</v>
      </c>
      <c r="S15" s="6">
        <f t="shared" si="12"/>
        <v>0</v>
      </c>
      <c r="T15" s="6">
        <f t="shared" si="13"/>
        <v>0</v>
      </c>
      <c r="U15" s="89"/>
    </row>
    <row r="16" spans="1:21" ht="24.95" customHeight="1" thickBot="1">
      <c r="A16" s="2">
        <v>9</v>
      </c>
      <c r="B16" s="24">
        <f>مدخلات!D11</f>
        <v>0</v>
      </c>
      <c r="C16" s="25">
        <f>مدخلات!E11</f>
        <v>0</v>
      </c>
      <c r="D16" s="5">
        <f>مدخلات!F11</f>
        <v>0</v>
      </c>
      <c r="E16" s="25" t="str">
        <f>IF(مدخلات!G11=1,مدخلات!$S$3,IF(مدخلات!G11=2,مدخلات!$S$4,IF(مدخلات!G11=3,مدخلات!$S$5,IF(مدخلات!G11=4,مدخلات!$S$6,IF(مدخلات!G11=5,مدخلات!$S$7," ")))))</f>
        <v xml:space="preserve"> </v>
      </c>
      <c r="F16" s="4">
        <f>مدخلات!M11</f>
        <v>0</v>
      </c>
      <c r="G16" s="15">
        <f t="shared" si="0"/>
        <v>0</v>
      </c>
      <c r="H16" s="31">
        <f t="shared" si="1"/>
        <v>0</v>
      </c>
      <c r="I16" s="5">
        <f t="shared" si="2"/>
        <v>0</v>
      </c>
      <c r="J16" s="31">
        <f t="shared" si="3"/>
        <v>0</v>
      </c>
      <c r="K16" s="5">
        <f t="shared" si="4"/>
        <v>0</v>
      </c>
      <c r="L16" s="31">
        <f t="shared" si="5"/>
        <v>0</v>
      </c>
      <c r="M16" s="5">
        <f t="shared" si="6"/>
        <v>0</v>
      </c>
      <c r="N16" s="31">
        <f t="shared" si="7"/>
        <v>0</v>
      </c>
      <c r="O16" s="5">
        <f t="shared" si="8"/>
        <v>0</v>
      </c>
      <c r="P16" s="31">
        <f t="shared" si="9"/>
        <v>0</v>
      </c>
      <c r="Q16" s="5">
        <f t="shared" si="10"/>
        <v>0</v>
      </c>
      <c r="R16" s="31">
        <f t="shared" si="11"/>
        <v>0</v>
      </c>
      <c r="S16" s="6">
        <f t="shared" si="12"/>
        <v>0</v>
      </c>
      <c r="T16" s="6">
        <f t="shared" si="13"/>
        <v>0</v>
      </c>
      <c r="U16" s="89"/>
    </row>
    <row r="17" spans="1:21" ht="24.95" customHeight="1" thickBot="1">
      <c r="A17" s="2">
        <v>10</v>
      </c>
      <c r="B17" s="24">
        <f>مدخلات!D12</f>
        <v>0</v>
      </c>
      <c r="C17" s="25">
        <f>مدخلات!E12</f>
        <v>0</v>
      </c>
      <c r="D17" s="5">
        <f>مدخلات!F12</f>
        <v>0</v>
      </c>
      <c r="E17" s="25" t="str">
        <f>IF(مدخلات!G12=1,مدخلات!$S$3,IF(مدخلات!G12=2,مدخلات!$S$4,IF(مدخلات!G12=3,مدخلات!$S$5,IF(مدخلات!G12=4,مدخلات!$S$6,IF(مدخلات!G12=5,مدخلات!$S$7," ")))))</f>
        <v xml:space="preserve"> </v>
      </c>
      <c r="F17" s="4">
        <f>مدخلات!M12</f>
        <v>0</v>
      </c>
      <c r="G17" s="15">
        <f t="shared" si="0"/>
        <v>0</v>
      </c>
      <c r="H17" s="31">
        <f t="shared" si="1"/>
        <v>0</v>
      </c>
      <c r="I17" s="5">
        <f t="shared" si="2"/>
        <v>0</v>
      </c>
      <c r="J17" s="31">
        <f t="shared" si="3"/>
        <v>0</v>
      </c>
      <c r="K17" s="5">
        <f t="shared" si="4"/>
        <v>0</v>
      </c>
      <c r="L17" s="31">
        <f t="shared" si="5"/>
        <v>0</v>
      </c>
      <c r="M17" s="5">
        <f t="shared" si="6"/>
        <v>0</v>
      </c>
      <c r="N17" s="31">
        <f t="shared" si="7"/>
        <v>0</v>
      </c>
      <c r="O17" s="5">
        <f t="shared" si="8"/>
        <v>0</v>
      </c>
      <c r="P17" s="31">
        <f t="shared" si="9"/>
        <v>0</v>
      </c>
      <c r="Q17" s="5">
        <f t="shared" si="10"/>
        <v>0</v>
      </c>
      <c r="R17" s="31">
        <f t="shared" si="11"/>
        <v>0</v>
      </c>
      <c r="S17" s="6">
        <f t="shared" si="12"/>
        <v>0</v>
      </c>
      <c r="T17" s="6">
        <f t="shared" si="13"/>
        <v>0</v>
      </c>
      <c r="U17" s="89"/>
    </row>
    <row r="18" spans="1:21" ht="24.95" customHeight="1" thickBot="1">
      <c r="A18" s="2">
        <v>11</v>
      </c>
      <c r="B18" s="24">
        <f>مدخلات!D13</f>
        <v>0</v>
      </c>
      <c r="C18" s="25">
        <f>مدخلات!E13</f>
        <v>0</v>
      </c>
      <c r="D18" s="5">
        <f>مدخلات!F13</f>
        <v>0</v>
      </c>
      <c r="E18" s="25" t="str">
        <f>IF(مدخلات!G13=1,مدخلات!$S$3,IF(مدخلات!G13=2,مدخلات!$S$4,IF(مدخلات!G13=3,مدخلات!$S$5,IF(مدخلات!G13=4,مدخلات!$S$6,IF(مدخلات!G13=5,مدخلات!$S$7," ")))))</f>
        <v xml:space="preserve"> </v>
      </c>
      <c r="F18" s="4">
        <f>مدخلات!M13</f>
        <v>0</v>
      </c>
      <c r="G18" s="15">
        <f t="shared" si="0"/>
        <v>0</v>
      </c>
      <c r="H18" s="31">
        <f t="shared" si="1"/>
        <v>0</v>
      </c>
      <c r="I18" s="5">
        <f t="shared" si="2"/>
        <v>0</v>
      </c>
      <c r="J18" s="31">
        <f t="shared" si="3"/>
        <v>0</v>
      </c>
      <c r="K18" s="5">
        <f t="shared" si="4"/>
        <v>0</v>
      </c>
      <c r="L18" s="31">
        <f t="shared" si="5"/>
        <v>0</v>
      </c>
      <c r="M18" s="5">
        <f t="shared" si="6"/>
        <v>0</v>
      </c>
      <c r="N18" s="31">
        <f t="shared" si="7"/>
        <v>0</v>
      </c>
      <c r="O18" s="5">
        <f t="shared" si="8"/>
        <v>0</v>
      </c>
      <c r="P18" s="31">
        <f t="shared" si="9"/>
        <v>0</v>
      </c>
      <c r="Q18" s="5">
        <f t="shared" si="10"/>
        <v>0</v>
      </c>
      <c r="R18" s="31">
        <f t="shared" si="11"/>
        <v>0</v>
      </c>
      <c r="S18" s="6">
        <f t="shared" si="12"/>
        <v>0</v>
      </c>
      <c r="T18" s="6">
        <f t="shared" si="13"/>
        <v>0</v>
      </c>
      <c r="U18" s="89"/>
    </row>
    <row r="19" spans="1:21" ht="24.95" customHeight="1" thickBot="1">
      <c r="A19" s="2">
        <v>12</v>
      </c>
      <c r="B19" s="24">
        <f>مدخلات!D14</f>
        <v>0</v>
      </c>
      <c r="C19" s="25">
        <f>مدخلات!E14</f>
        <v>0</v>
      </c>
      <c r="D19" s="5">
        <f>مدخلات!F14</f>
        <v>0</v>
      </c>
      <c r="E19" s="25" t="str">
        <f>IF(مدخلات!G14=1,مدخلات!$S$3,IF(مدخلات!G14=2,مدخلات!$S$4,IF(مدخلات!G14=3,مدخلات!$S$5,IF(مدخلات!G14=4,مدخلات!$S$6,IF(مدخلات!G14=5,مدخلات!$S$7," ")))))</f>
        <v xml:space="preserve"> </v>
      </c>
      <c r="F19" s="4">
        <f>مدخلات!M14</f>
        <v>0</v>
      </c>
      <c r="G19" s="15">
        <f t="shared" si="0"/>
        <v>0</v>
      </c>
      <c r="H19" s="31">
        <f t="shared" si="1"/>
        <v>0</v>
      </c>
      <c r="I19" s="5">
        <f t="shared" si="2"/>
        <v>0</v>
      </c>
      <c r="J19" s="31">
        <f t="shared" si="3"/>
        <v>0</v>
      </c>
      <c r="K19" s="5">
        <f t="shared" si="4"/>
        <v>0</v>
      </c>
      <c r="L19" s="31">
        <f t="shared" si="5"/>
        <v>0</v>
      </c>
      <c r="M19" s="5">
        <f t="shared" si="6"/>
        <v>0</v>
      </c>
      <c r="N19" s="31">
        <f t="shared" si="7"/>
        <v>0</v>
      </c>
      <c r="O19" s="5">
        <f t="shared" si="8"/>
        <v>0</v>
      </c>
      <c r="P19" s="31">
        <f t="shared" si="9"/>
        <v>0</v>
      </c>
      <c r="Q19" s="5">
        <f t="shared" si="10"/>
        <v>0</v>
      </c>
      <c r="R19" s="31">
        <f t="shared" si="11"/>
        <v>0</v>
      </c>
      <c r="S19" s="6">
        <f t="shared" si="12"/>
        <v>0</v>
      </c>
      <c r="T19" s="6">
        <f t="shared" si="13"/>
        <v>0</v>
      </c>
      <c r="U19" s="89"/>
    </row>
    <row r="20" spans="1:21" ht="24.95" customHeight="1" thickBot="1">
      <c r="A20" s="2">
        <v>13</v>
      </c>
      <c r="B20" s="24">
        <f>مدخلات!D15</f>
        <v>0</v>
      </c>
      <c r="C20" s="25">
        <f>مدخلات!E15</f>
        <v>0</v>
      </c>
      <c r="D20" s="5">
        <f>مدخلات!F15</f>
        <v>0</v>
      </c>
      <c r="E20" s="25" t="str">
        <f>IF(مدخلات!G15=1,مدخلات!$S$3,IF(مدخلات!G15=2,مدخلات!$S$4,IF(مدخلات!G15=3,مدخلات!$S$5,IF(مدخلات!G15=4,مدخلات!$S$6,IF(مدخلات!G15=5,مدخلات!$S$7," ")))))</f>
        <v xml:space="preserve"> </v>
      </c>
      <c r="F20" s="4">
        <f>مدخلات!M15</f>
        <v>0</v>
      </c>
      <c r="G20" s="15">
        <f t="shared" si="0"/>
        <v>0</v>
      </c>
      <c r="H20" s="31">
        <f t="shared" si="1"/>
        <v>0</v>
      </c>
      <c r="I20" s="5">
        <f t="shared" si="2"/>
        <v>0</v>
      </c>
      <c r="J20" s="31">
        <f t="shared" si="3"/>
        <v>0</v>
      </c>
      <c r="K20" s="5">
        <f t="shared" si="4"/>
        <v>0</v>
      </c>
      <c r="L20" s="31">
        <f t="shared" si="5"/>
        <v>0</v>
      </c>
      <c r="M20" s="5">
        <f t="shared" si="6"/>
        <v>0</v>
      </c>
      <c r="N20" s="31">
        <f t="shared" si="7"/>
        <v>0</v>
      </c>
      <c r="O20" s="5">
        <f t="shared" si="8"/>
        <v>0</v>
      </c>
      <c r="P20" s="31">
        <f t="shared" si="9"/>
        <v>0</v>
      </c>
      <c r="Q20" s="5">
        <f t="shared" si="10"/>
        <v>0</v>
      </c>
      <c r="R20" s="31">
        <f t="shared" si="11"/>
        <v>0</v>
      </c>
      <c r="S20" s="6">
        <f t="shared" si="12"/>
        <v>0</v>
      </c>
      <c r="T20" s="6">
        <f t="shared" si="13"/>
        <v>0</v>
      </c>
      <c r="U20" s="89"/>
    </row>
    <row r="21" spans="1:21" ht="24.95" customHeight="1" thickBot="1">
      <c r="A21" s="2">
        <v>14</v>
      </c>
      <c r="B21" s="24">
        <f>مدخلات!D16</f>
        <v>0</v>
      </c>
      <c r="C21" s="25">
        <f>مدخلات!E16</f>
        <v>0</v>
      </c>
      <c r="D21" s="5">
        <f>مدخلات!F16</f>
        <v>0</v>
      </c>
      <c r="E21" s="25" t="str">
        <f>IF(مدخلات!G16=1,مدخلات!$S$3,IF(مدخلات!G16=2,مدخلات!$S$4,IF(مدخلات!G16=3,مدخلات!$S$5,IF(مدخلات!G16=4,مدخلات!$S$6,IF(مدخلات!G16=5,مدخلات!$S$7," ")))))</f>
        <v xml:space="preserve"> </v>
      </c>
      <c r="F21" s="4">
        <f>مدخلات!M16</f>
        <v>0</v>
      </c>
      <c r="G21" s="15">
        <f t="shared" si="0"/>
        <v>0</v>
      </c>
      <c r="H21" s="31">
        <f t="shared" si="1"/>
        <v>0</v>
      </c>
      <c r="I21" s="5">
        <f t="shared" si="2"/>
        <v>0</v>
      </c>
      <c r="J21" s="31">
        <f t="shared" si="3"/>
        <v>0</v>
      </c>
      <c r="K21" s="5">
        <f t="shared" si="4"/>
        <v>0</v>
      </c>
      <c r="L21" s="31">
        <f t="shared" si="5"/>
        <v>0</v>
      </c>
      <c r="M21" s="5">
        <f t="shared" si="6"/>
        <v>0</v>
      </c>
      <c r="N21" s="31">
        <f t="shared" si="7"/>
        <v>0</v>
      </c>
      <c r="O21" s="5">
        <f t="shared" si="8"/>
        <v>0</v>
      </c>
      <c r="P21" s="31">
        <f t="shared" si="9"/>
        <v>0</v>
      </c>
      <c r="Q21" s="5">
        <f t="shared" si="10"/>
        <v>0</v>
      </c>
      <c r="R21" s="31">
        <f t="shared" si="11"/>
        <v>0</v>
      </c>
      <c r="S21" s="6">
        <f t="shared" si="12"/>
        <v>0</v>
      </c>
      <c r="T21" s="6">
        <f t="shared" si="13"/>
        <v>0</v>
      </c>
      <c r="U21" s="89"/>
    </row>
    <row r="22" spans="1:21" ht="24.95" customHeight="1" thickBot="1">
      <c r="A22" s="2">
        <v>15</v>
      </c>
      <c r="B22" s="24">
        <f>مدخلات!D17</f>
        <v>0</v>
      </c>
      <c r="C22" s="25">
        <f>مدخلات!E17</f>
        <v>0</v>
      </c>
      <c r="D22" s="5">
        <f>مدخلات!F17</f>
        <v>0</v>
      </c>
      <c r="E22" s="25" t="str">
        <f>IF(مدخلات!G17=1,مدخلات!$S$3,IF(مدخلات!G17=2,مدخلات!$S$4,IF(مدخلات!G17=3,مدخلات!$S$5,IF(مدخلات!G17=4,مدخلات!$S$6,IF(مدخلات!G17=5,مدخلات!$S$7," ")))))</f>
        <v xml:space="preserve"> </v>
      </c>
      <c r="F22" s="4">
        <f>مدخلات!M17</f>
        <v>0</v>
      </c>
      <c r="G22" s="15">
        <f t="shared" si="0"/>
        <v>0</v>
      </c>
      <c r="H22" s="31">
        <f t="shared" si="1"/>
        <v>0</v>
      </c>
      <c r="I22" s="5">
        <f t="shared" si="2"/>
        <v>0</v>
      </c>
      <c r="J22" s="31">
        <f t="shared" si="3"/>
        <v>0</v>
      </c>
      <c r="K22" s="5">
        <f t="shared" si="4"/>
        <v>0</v>
      </c>
      <c r="L22" s="31">
        <f t="shared" si="5"/>
        <v>0</v>
      </c>
      <c r="M22" s="5">
        <f t="shared" si="6"/>
        <v>0</v>
      </c>
      <c r="N22" s="31">
        <f t="shared" si="7"/>
        <v>0</v>
      </c>
      <c r="O22" s="5">
        <f t="shared" si="8"/>
        <v>0</v>
      </c>
      <c r="P22" s="31">
        <f t="shared" si="9"/>
        <v>0</v>
      </c>
      <c r="Q22" s="5">
        <f t="shared" si="10"/>
        <v>0</v>
      </c>
      <c r="R22" s="31">
        <f t="shared" si="11"/>
        <v>0</v>
      </c>
      <c r="S22" s="6">
        <f t="shared" si="12"/>
        <v>0</v>
      </c>
      <c r="T22" s="6">
        <f t="shared" si="13"/>
        <v>0</v>
      </c>
      <c r="U22" s="89"/>
    </row>
    <row r="23" spans="1:21" ht="25.5" customHeight="1" thickBot="1">
      <c r="A23" s="99" t="s">
        <v>5</v>
      </c>
      <c r="B23" s="99"/>
      <c r="C23" s="7">
        <f>SUM(C8:C22)</f>
        <v>100</v>
      </c>
      <c r="D23" s="9">
        <f>SUM(D8:D22)</f>
        <v>125</v>
      </c>
      <c r="E23" s="7"/>
      <c r="F23" s="8">
        <f>SUM(F8:F22)</f>
        <v>0.99999999999999989</v>
      </c>
      <c r="G23" s="9">
        <f>SUM(G8:G22)</f>
        <v>1.8333333333333333</v>
      </c>
      <c r="H23" s="9">
        <f>SUM(H8:H22)</f>
        <v>16.5</v>
      </c>
      <c r="I23" s="9">
        <f t="shared" ref="I23:R23" si="14">SUM(I8:I22)</f>
        <v>1.8333333333333333</v>
      </c>
      <c r="J23" s="9">
        <f t="shared" si="14"/>
        <v>16.5</v>
      </c>
      <c r="K23" s="9">
        <f t="shared" si="14"/>
        <v>2.4444444444444442</v>
      </c>
      <c r="L23" s="9">
        <f t="shared" si="14"/>
        <v>22</v>
      </c>
      <c r="M23" s="9">
        <f t="shared" si="14"/>
        <v>1.8333333333333333</v>
      </c>
      <c r="N23" s="9">
        <f t="shared" si="14"/>
        <v>16.5</v>
      </c>
      <c r="O23" s="9">
        <f t="shared" si="14"/>
        <v>1.8333333333333333</v>
      </c>
      <c r="P23" s="9">
        <f t="shared" si="14"/>
        <v>16.5</v>
      </c>
      <c r="Q23" s="9">
        <f t="shared" si="14"/>
        <v>1.2222222222222221</v>
      </c>
      <c r="R23" s="9">
        <f t="shared" si="14"/>
        <v>11</v>
      </c>
      <c r="S23" s="9">
        <f>SUM(S8:S22)</f>
        <v>11</v>
      </c>
      <c r="T23" s="9">
        <f>SUM(T8:T22)</f>
        <v>100</v>
      </c>
      <c r="U23" s="89"/>
    </row>
    <row r="24" spans="1:21" ht="83.25" customHeight="1" thickBot="1">
      <c r="A24" s="99"/>
      <c r="B24" s="99"/>
      <c r="C24" s="14" t="s">
        <v>11</v>
      </c>
      <c r="D24" s="14" t="s">
        <v>106</v>
      </c>
      <c r="E24" s="14"/>
      <c r="F24" s="14" t="s">
        <v>12</v>
      </c>
      <c r="G24" s="14" t="s">
        <v>13</v>
      </c>
      <c r="H24" s="14" t="s">
        <v>14</v>
      </c>
      <c r="I24" s="14" t="s">
        <v>15</v>
      </c>
      <c r="J24" s="14" t="s">
        <v>16</v>
      </c>
      <c r="K24" s="14" t="s">
        <v>17</v>
      </c>
      <c r="L24" s="14" t="s">
        <v>18</v>
      </c>
      <c r="M24" s="14" t="s">
        <v>19</v>
      </c>
      <c r="N24" s="14" t="s">
        <v>20</v>
      </c>
      <c r="O24" s="14" t="s">
        <v>21</v>
      </c>
      <c r="P24" s="14" t="s">
        <v>22</v>
      </c>
      <c r="Q24" s="14" t="s">
        <v>23</v>
      </c>
      <c r="R24" s="14" t="s">
        <v>24</v>
      </c>
      <c r="S24" s="47" t="s">
        <v>25</v>
      </c>
      <c r="T24" s="83" t="str">
        <f>IF(ROUND(T23,0)&gt;C3,"ملاحظة بسبب جبر الكسور يرجى تعديل بعض علامات الأسئلة بالتقليل منها ",IF(ROUND(T23,0)&lt;C3,"ملاحظة بسبب جبر الكسور يرجى تعديل بعض علامات الأسئلة بزيادتها "," "))</f>
        <v xml:space="preserve"> </v>
      </c>
    </row>
    <row r="25" spans="1:21" ht="36.75" customHeight="1" thickBot="1">
      <c r="B25" s="35" t="s">
        <v>93</v>
      </c>
      <c r="C25" s="85" t="str">
        <f>مدخلات!B7</f>
        <v>معلمو الصف الثاني الأساسي</v>
      </c>
      <c r="D25" s="85"/>
      <c r="E25" s="85"/>
      <c r="F25" s="85"/>
      <c r="G25" s="85"/>
      <c r="H25" s="36" t="s">
        <v>94</v>
      </c>
      <c r="O25" s="86" t="s">
        <v>95</v>
      </c>
      <c r="P25" s="86"/>
      <c r="Q25" s="86"/>
      <c r="R25" s="82">
        <f ca="1">NOW()</f>
        <v>43224.062419675924</v>
      </c>
      <c r="S25" s="82"/>
      <c r="T25" s="84"/>
    </row>
    <row r="26" spans="1:21"/>
    <row r="27" spans="1:21"/>
    <row r="28" spans="1:21" hidden="1"/>
    <row r="29" spans="1:21" hidden="1"/>
    <row r="30" spans="1:21" hidden="1"/>
    <row r="31" spans="1:21" hidden="1"/>
    <row r="32" spans="1:21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spans="27:27" hidden="1"/>
    <row r="4994" spans="27:27" hidden="1"/>
    <row r="4995" spans="27:27" hidden="1"/>
    <row r="4996" spans="27:27" hidden="1"/>
    <row r="4997" spans="27:27" hidden="1"/>
    <row r="4998" spans="27:27" hidden="1"/>
    <row r="4999" spans="27:27" hidden="1"/>
    <row r="5000" spans="27:27" hidden="1">
      <c r="AA5000" s="1" t="s">
        <v>34</v>
      </c>
    </row>
    <row r="5001" spans="27:27" hidden="1"/>
    <row r="5002" spans="27:27" hidden="1"/>
    <row r="5003" spans="27:27" hidden="1"/>
    <row r="5004" spans="27:27" hidden="1"/>
    <row r="5005" spans="27:27" hidden="1"/>
    <row r="5006" spans="27:27" hidden="1"/>
    <row r="5007" spans="27:27" hidden="1"/>
    <row r="5008" spans="27:27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spans="6:6" hidden="1"/>
    <row r="11986" spans="6:6" hidden="1"/>
    <row r="11987" spans="6:6" hidden="1"/>
    <row r="11988" spans="6:6" hidden="1"/>
    <row r="11989" spans="6:6" hidden="1"/>
    <row r="11990" spans="6:6" hidden="1"/>
    <row r="11991" spans="6:6" hidden="1"/>
    <row r="11992" spans="6:6" hidden="1"/>
    <row r="11993" spans="6:6" hidden="1"/>
    <row r="11994" spans="6:6" hidden="1"/>
    <row r="11995" spans="6:6" hidden="1"/>
    <row r="11996" spans="6:6" hidden="1"/>
    <row r="11997" spans="6:6" hidden="1"/>
    <row r="11998" spans="6:6" hidden="1"/>
    <row r="11999" spans="6:6" hidden="1"/>
    <row r="12000" spans="6:6" hidden="1">
      <c r="F12000" s="1" t="s">
        <v>34</v>
      </c>
    </row>
  </sheetData>
  <mergeCells count="28">
    <mergeCell ref="U15:U23"/>
    <mergeCell ref="S1:T1"/>
    <mergeCell ref="A1:A3"/>
    <mergeCell ref="G3:R3"/>
    <mergeCell ref="H2:I2"/>
    <mergeCell ref="L2:R2"/>
    <mergeCell ref="H1:I1"/>
    <mergeCell ref="K1:N1"/>
    <mergeCell ref="P1:Q1"/>
    <mergeCell ref="F2:F7"/>
    <mergeCell ref="A23:B24"/>
    <mergeCell ref="G4:H4"/>
    <mergeCell ref="I4:J4"/>
    <mergeCell ref="K4:L4"/>
    <mergeCell ref="A4:A7"/>
    <mergeCell ref="B4:B7"/>
    <mergeCell ref="C4:C7"/>
    <mergeCell ref="D4:D7"/>
    <mergeCell ref="E4:E7"/>
    <mergeCell ref="R25:S25"/>
    <mergeCell ref="T24:T25"/>
    <mergeCell ref="C25:G25"/>
    <mergeCell ref="O25:Q25"/>
    <mergeCell ref="S2:S5"/>
    <mergeCell ref="T2:T5"/>
    <mergeCell ref="M4:N4"/>
    <mergeCell ref="O4:P4"/>
    <mergeCell ref="Q4:R4"/>
  </mergeCells>
  <phoneticPr fontId="4" type="noConversion"/>
  <pageMargins left="0.35433070866141736" right="0.35433070866141736" top="0.6692913385826772" bottom="0.39370078740157483" header="0.31496062992125984" footer="0.15748031496062992"/>
  <pageSetup paperSize="9" scale="63" orientation="landscape" horizontalDpi="300" verticalDpi="300" r:id="rId1"/>
  <headerFooter alignWithMargins="0">
    <oddHeader>&amp;C&amp;"Arial,غامق"&amp;22جدول مواصفات لاختبار تحصيلي يعتمد المستويات الستة</oddHeader>
    <oddFooter>&amp;L&amp;"Arial,غامق"&amp;12حوسبة مدير المدرسة : يونس عرابي 2011/2010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ورقة4" enableFormatConditionsCalculation="0">
    <tabColor indexed="17"/>
    <pageSetUpPr fitToPage="1"/>
  </sheetPr>
  <dimension ref="A1:U12000"/>
  <sheetViews>
    <sheetView showZeros="0" rightToLeft="1" tabSelected="1" view="pageBreakPreview" zoomScale="60" zoomScaleNormal="62" workbookViewId="0">
      <selection activeCell="G7" sqref="G7"/>
    </sheetView>
  </sheetViews>
  <sheetFormatPr defaultColWidth="0" defaultRowHeight="12.75" zeroHeight="1"/>
  <cols>
    <col min="1" max="1" width="9.140625" style="1" customWidth="1"/>
    <col min="2" max="2" width="38.7109375" style="1" customWidth="1"/>
    <col min="3" max="4" width="9.5703125" style="1" customWidth="1"/>
    <col min="5" max="5" width="14.85546875" style="1" customWidth="1"/>
    <col min="6" max="6" width="11.85546875" style="1" customWidth="1"/>
    <col min="7" max="14" width="15.7109375" style="1" customWidth="1"/>
    <col min="15" max="15" width="16.28515625" style="1" customWidth="1"/>
    <col min="16" max="16384" width="0" style="1" hidden="1"/>
  </cols>
  <sheetData>
    <row r="1" spans="1:15" s="12" customFormat="1" ht="21" thickBot="1">
      <c r="A1" s="91"/>
      <c r="B1" s="17"/>
      <c r="D1" s="12" t="s">
        <v>52</v>
      </c>
      <c r="E1" s="17"/>
      <c r="F1" s="12" t="s">
        <v>51</v>
      </c>
      <c r="G1" s="106"/>
      <c r="H1" s="106"/>
      <c r="I1" s="48" t="s">
        <v>119</v>
      </c>
      <c r="J1" s="90" t="str">
        <f>مدخلات!B5</f>
        <v xml:space="preserve">اللغة العربية </v>
      </c>
      <c r="K1" s="90"/>
      <c r="L1" s="39" t="s">
        <v>120</v>
      </c>
      <c r="M1" s="90" t="s">
        <v>138</v>
      </c>
      <c r="N1" s="90"/>
    </row>
    <row r="2" spans="1:15" ht="39.950000000000003" customHeight="1" thickBot="1">
      <c r="A2" s="91"/>
      <c r="B2" s="43" t="s">
        <v>112</v>
      </c>
      <c r="C2" s="44">
        <f>مدخلات!B11</f>
        <v>11</v>
      </c>
      <c r="D2" s="45"/>
      <c r="E2" s="46"/>
      <c r="F2" s="87" t="s">
        <v>6</v>
      </c>
      <c r="G2" s="18" t="s">
        <v>32</v>
      </c>
      <c r="H2" s="63" t="s">
        <v>137</v>
      </c>
      <c r="I2" s="19" t="s">
        <v>33</v>
      </c>
      <c r="J2" s="20" t="str">
        <f>مدخلات!B9</f>
        <v>الثاني</v>
      </c>
      <c r="K2" s="109" t="str">
        <f>مدخلات!B10</f>
        <v xml:space="preserve">الاختبار النهائي لمادة اللغة العربية </v>
      </c>
      <c r="L2" s="110"/>
      <c r="M2" s="87" t="s">
        <v>26</v>
      </c>
      <c r="N2" s="87" t="s">
        <v>27</v>
      </c>
    </row>
    <row r="3" spans="1:15" ht="39.950000000000003" customHeight="1" thickBot="1">
      <c r="A3" s="92"/>
      <c r="B3" s="43" t="s">
        <v>113</v>
      </c>
      <c r="C3" s="44">
        <f>مدخلات!B12</f>
        <v>100</v>
      </c>
      <c r="D3" s="45"/>
      <c r="E3" s="46"/>
      <c r="F3" s="87"/>
      <c r="G3" s="93" t="s">
        <v>10</v>
      </c>
      <c r="H3" s="94"/>
      <c r="I3" s="94"/>
      <c r="J3" s="94"/>
      <c r="K3" s="94"/>
      <c r="L3" s="94"/>
      <c r="M3" s="87"/>
      <c r="N3" s="87"/>
    </row>
    <row r="4" spans="1:15" ht="43.5" customHeight="1" thickBot="1">
      <c r="A4" s="102" t="s">
        <v>1</v>
      </c>
      <c r="B4" s="103" t="s">
        <v>0</v>
      </c>
      <c r="C4" s="79" t="s">
        <v>98</v>
      </c>
      <c r="D4" s="79" t="s">
        <v>99</v>
      </c>
      <c r="E4" s="79" t="s">
        <v>59</v>
      </c>
      <c r="F4" s="87"/>
      <c r="G4" s="100" t="s">
        <v>118</v>
      </c>
      <c r="H4" s="101"/>
      <c r="I4" s="100" t="s">
        <v>81</v>
      </c>
      <c r="J4" s="101"/>
      <c r="K4" s="88" t="s">
        <v>82</v>
      </c>
      <c r="L4" s="88"/>
      <c r="M4" s="87"/>
      <c r="N4" s="87"/>
    </row>
    <row r="5" spans="1:15" ht="45" customHeight="1" thickBot="1">
      <c r="A5" s="102"/>
      <c r="B5" s="104"/>
      <c r="C5" s="80"/>
      <c r="D5" s="80"/>
      <c r="E5" s="80"/>
      <c r="F5" s="87"/>
      <c r="G5" s="11" t="s">
        <v>2</v>
      </c>
      <c r="H5" s="13" t="s">
        <v>3</v>
      </c>
      <c r="I5" s="11" t="s">
        <v>2</v>
      </c>
      <c r="J5" s="13" t="s">
        <v>3</v>
      </c>
      <c r="K5" s="11" t="s">
        <v>2</v>
      </c>
      <c r="L5" s="13" t="s">
        <v>3</v>
      </c>
      <c r="M5" s="87"/>
      <c r="N5" s="87"/>
    </row>
    <row r="6" spans="1:15" ht="25.5" customHeight="1" thickBot="1">
      <c r="A6" s="102"/>
      <c r="B6" s="104"/>
      <c r="C6" s="80"/>
      <c r="D6" s="80"/>
      <c r="E6" s="80"/>
      <c r="F6" s="87"/>
      <c r="G6" s="23">
        <f>مدخلات!O15</f>
        <v>15</v>
      </c>
      <c r="H6" s="8">
        <f>G6/$M$6</f>
        <v>0.16666666666666666</v>
      </c>
      <c r="I6" s="23">
        <f>مدخلات!O16</f>
        <v>15</v>
      </c>
      <c r="J6" s="8">
        <f>I6/$M$6</f>
        <v>0.16666666666666666</v>
      </c>
      <c r="K6" s="23">
        <f>مدخلات!O17</f>
        <v>60</v>
      </c>
      <c r="L6" s="8">
        <f>K6/$M$6</f>
        <v>0.66666666666666663</v>
      </c>
      <c r="M6" s="23">
        <f>K6+I6+G6</f>
        <v>90</v>
      </c>
      <c r="N6" s="16">
        <f>L6+J6+H6</f>
        <v>0.99999999999999989</v>
      </c>
    </row>
    <row r="7" spans="1:15" ht="57" customHeight="1" thickBot="1">
      <c r="A7" s="102"/>
      <c r="B7" s="105"/>
      <c r="C7" s="81"/>
      <c r="D7" s="81"/>
      <c r="E7" s="81"/>
      <c r="F7" s="87"/>
      <c r="G7" s="3" t="s">
        <v>7</v>
      </c>
      <c r="H7" s="3" t="s">
        <v>8</v>
      </c>
      <c r="I7" s="3" t="s">
        <v>7</v>
      </c>
      <c r="J7" s="3" t="s">
        <v>8</v>
      </c>
      <c r="K7" s="3" t="s">
        <v>7</v>
      </c>
      <c r="L7" s="3" t="s">
        <v>8</v>
      </c>
      <c r="M7" s="3" t="s">
        <v>9</v>
      </c>
      <c r="N7" s="3" t="s">
        <v>4</v>
      </c>
    </row>
    <row r="8" spans="1:15" ht="24.95" customHeight="1" thickBot="1">
      <c r="A8" s="2">
        <v>1</v>
      </c>
      <c r="B8" s="24" t="str">
        <f>مدخلات!D3</f>
        <v>الفهم والاستيعاب</v>
      </c>
      <c r="C8" s="25">
        <f>مدخلات!E3</f>
        <v>20</v>
      </c>
      <c r="D8" s="5">
        <f>مدخلات!F3</f>
        <v>34</v>
      </c>
      <c r="E8" s="25" t="str">
        <f>IF(مدخلات!G3=1,مدخلات!$S$3,IF(مدخلات!G3=2,مدخلات!$S$4,IF(مدخلات!G3=3,مدخلات!$S$5,IF(مدخلات!G3=4,مدخلات!$S$6,IF(مدخلات!G3=5,مدخلات!$S$7," ")))))</f>
        <v>عالية جداً</v>
      </c>
      <c r="F8" s="4">
        <f>مدخلات!M3</f>
        <v>0.21685714285714286</v>
      </c>
      <c r="G8" s="15">
        <f>F8*$H$6*$C$2</f>
        <v>0.39757142857142858</v>
      </c>
      <c r="H8" s="31">
        <f>ROUND((F8*$H$6*$C$3)/0.5,0)*0.5</f>
        <v>3.5</v>
      </c>
      <c r="I8" s="5">
        <f>F8*$J$6*$C$2</f>
        <v>0.39757142857142858</v>
      </c>
      <c r="J8" s="31">
        <f>ROUND((F8*$J$6*$C$3)/0.5,0)*0.5</f>
        <v>3.5</v>
      </c>
      <c r="K8" s="5">
        <f>F8*$L$6*$C$2</f>
        <v>1.5902857142857143</v>
      </c>
      <c r="L8" s="31">
        <f>ROUND((F8*$L$6*$C$3)/0.5,0)*0.5</f>
        <v>14.5</v>
      </c>
      <c r="M8" s="6">
        <f>K8+I8+G8</f>
        <v>2.3854285714285717</v>
      </c>
      <c r="N8" s="6">
        <v>12</v>
      </c>
    </row>
    <row r="9" spans="1:15" ht="24.95" customHeight="1" thickBot="1">
      <c r="A9" s="2">
        <v>2</v>
      </c>
      <c r="B9" s="24" t="str">
        <f>مدخلات!D4</f>
        <v>تفسير الكلمات</v>
      </c>
      <c r="C9" s="25">
        <f>مدخلات!E4</f>
        <v>25</v>
      </c>
      <c r="D9" s="5">
        <f>مدخلات!F4</f>
        <v>16</v>
      </c>
      <c r="E9" s="25" t="str">
        <f>IF(مدخلات!G4=1,مدخلات!$S$3,IF(مدخلات!G4=2,مدخلات!$S$4,IF(مدخلات!G4=3,مدخلات!$S$5,IF(مدخلات!G4=4,مدخلات!$S$6,IF(مدخلات!G4=5,مدخلات!$S$7," ")))))</f>
        <v>عالية جداً</v>
      </c>
      <c r="F9" s="4">
        <f>مدخلات!M4</f>
        <v>0.18552380952380954</v>
      </c>
      <c r="G9" s="15">
        <f t="shared" ref="G9:G22" si="0">F9*$H$6*$C$2</f>
        <v>0.34012698412698411</v>
      </c>
      <c r="H9" s="31">
        <f t="shared" ref="H9:H22" si="1">ROUND((F9*$H$6*$C$3)/0.5,0)*0.5</f>
        <v>3</v>
      </c>
      <c r="I9" s="5">
        <f t="shared" ref="I9:I22" si="2">F9*$J$6*$C$2</f>
        <v>0.34012698412698411</v>
      </c>
      <c r="J9" s="31">
        <f t="shared" ref="J9:J22" si="3">ROUND((F9*$J$6*$C$3)/0.5,0)*0.5</f>
        <v>3</v>
      </c>
      <c r="K9" s="5">
        <f t="shared" ref="K9:K22" si="4">F9*$L$6*$C$2</f>
        <v>1.3605079365079364</v>
      </c>
      <c r="L9" s="31">
        <f t="shared" ref="L9:L22" si="5">ROUND((F9*$L$6*$C$3)/0.5,0)*0.5</f>
        <v>12.5</v>
      </c>
      <c r="M9" s="6">
        <f t="shared" ref="M9:M22" si="6">K9+I9+G9</f>
        <v>2.0407619047619048</v>
      </c>
      <c r="N9" s="6">
        <v>8</v>
      </c>
    </row>
    <row r="10" spans="1:15" ht="24.95" customHeight="1" thickBot="1">
      <c r="A10" s="2">
        <v>3</v>
      </c>
      <c r="B10" s="24" t="str">
        <f>مدخلات!D5</f>
        <v xml:space="preserve">التحليل والتركيب </v>
      </c>
      <c r="C10" s="25">
        <f>مدخلات!E5</f>
        <v>15</v>
      </c>
      <c r="D10" s="5">
        <f>مدخلات!F5</f>
        <v>20</v>
      </c>
      <c r="E10" s="25" t="str">
        <f>IF(مدخلات!G5=1,مدخلات!$S$3,IF(مدخلات!G5=2,مدخلات!$S$4,IF(مدخلات!G5=3,مدخلات!$S$5,IF(مدخلات!G5=4,مدخلات!$S$6,IF(مدخلات!G5=5,مدخلات!$S$7," ")))))</f>
        <v>عالية جداً</v>
      </c>
      <c r="F10" s="4">
        <f>مدخلات!M5</f>
        <v>0.16285714285714284</v>
      </c>
      <c r="G10" s="15">
        <f t="shared" si="0"/>
        <v>0.29857142857142854</v>
      </c>
      <c r="H10" s="31">
        <f t="shared" si="1"/>
        <v>2.5</v>
      </c>
      <c r="I10" s="5">
        <f t="shared" si="2"/>
        <v>0.29857142857142854</v>
      </c>
      <c r="J10" s="31">
        <f t="shared" si="3"/>
        <v>2.5</v>
      </c>
      <c r="K10" s="5">
        <f t="shared" si="4"/>
        <v>1.1942857142857142</v>
      </c>
      <c r="L10" s="31">
        <f t="shared" si="5"/>
        <v>11</v>
      </c>
      <c r="M10" s="6">
        <f t="shared" si="6"/>
        <v>1.7914285714285711</v>
      </c>
      <c r="N10" s="6">
        <v>40</v>
      </c>
    </row>
    <row r="11" spans="1:15" ht="24.95" customHeight="1" thickBot="1">
      <c r="A11" s="2">
        <v>4</v>
      </c>
      <c r="B11" s="24" t="str">
        <f>مدخلات!D6</f>
        <v>الكتابة</v>
      </c>
      <c r="C11" s="25">
        <f>مدخلات!E6</f>
        <v>26</v>
      </c>
      <c r="D11" s="5">
        <f>مدخلات!F6</f>
        <v>30</v>
      </c>
      <c r="E11" s="25" t="str">
        <f>IF(مدخلات!G6=1,مدخلات!$S$3,IF(مدخلات!G6=2,مدخلات!$S$4,IF(مدخلات!G6=3,مدخلات!$S$5,IF(مدخلات!G6=4,مدخلات!$S$6,IF(مدخلات!G6=5,مدخلات!$S$7," ")))))</f>
        <v>عالية جداً</v>
      </c>
      <c r="F11" s="4">
        <f>مدخلات!M6</f>
        <v>0.22619047619047619</v>
      </c>
      <c r="G11" s="15">
        <f t="shared" si="0"/>
        <v>0.41468253968253965</v>
      </c>
      <c r="H11" s="31">
        <f t="shared" si="1"/>
        <v>4</v>
      </c>
      <c r="I11" s="5">
        <f t="shared" si="2"/>
        <v>0.41468253968253965</v>
      </c>
      <c r="J11" s="31">
        <f t="shared" si="3"/>
        <v>4</v>
      </c>
      <c r="K11" s="5">
        <f t="shared" si="4"/>
        <v>1.6587301587301586</v>
      </c>
      <c r="L11" s="31">
        <f t="shared" si="5"/>
        <v>15</v>
      </c>
      <c r="M11" s="6">
        <f t="shared" si="6"/>
        <v>2.4880952380952377</v>
      </c>
      <c r="N11" s="6">
        <v>23</v>
      </c>
    </row>
    <row r="12" spans="1:15" ht="24.95" customHeight="1" thickBot="1">
      <c r="A12" s="2">
        <v>5</v>
      </c>
      <c r="B12" s="24" t="str">
        <f>مدخلات!D7</f>
        <v xml:space="preserve">المحفوظات </v>
      </c>
      <c r="C12" s="25">
        <f>مدخلات!E7</f>
        <v>7</v>
      </c>
      <c r="D12" s="5">
        <f>مدخلات!F7</f>
        <v>15</v>
      </c>
      <c r="E12" s="25" t="str">
        <f>IF(مدخلات!G7=1,مدخلات!$S$3,IF(مدخلات!G7=2,مدخلات!$S$4,IF(مدخلات!G7=3,مدخلات!$S$5,IF(مدخلات!G7=4,مدخلات!$S$6,IF(مدخلات!G7=5,مدخلات!$S$7," ")))))</f>
        <v>عالية</v>
      </c>
      <c r="F12" s="4">
        <f>مدخلات!M7</f>
        <v>0.11095238095238096</v>
      </c>
      <c r="G12" s="15">
        <f t="shared" si="0"/>
        <v>0.20341269841269838</v>
      </c>
      <c r="H12" s="31">
        <f t="shared" si="1"/>
        <v>2</v>
      </c>
      <c r="I12" s="5">
        <f t="shared" si="2"/>
        <v>0.20341269841269838</v>
      </c>
      <c r="J12" s="31">
        <f t="shared" si="3"/>
        <v>2</v>
      </c>
      <c r="K12" s="5">
        <f t="shared" si="4"/>
        <v>0.81365079365079351</v>
      </c>
      <c r="L12" s="31">
        <f t="shared" si="5"/>
        <v>7.5</v>
      </c>
      <c r="M12" s="6">
        <f t="shared" si="6"/>
        <v>1.2204761904761905</v>
      </c>
      <c r="N12" s="6">
        <v>7</v>
      </c>
    </row>
    <row r="13" spans="1:15" ht="24.95" customHeight="1" thickBot="1">
      <c r="A13" s="2">
        <v>6</v>
      </c>
      <c r="B13" s="24" t="s">
        <v>136</v>
      </c>
      <c r="C13" s="25">
        <f>مدخلات!E8</f>
        <v>7</v>
      </c>
      <c r="D13" s="5">
        <f>مدخلات!F8</f>
        <v>10</v>
      </c>
      <c r="E13" s="25" t="str">
        <f>IF(مدخلات!G8=1,مدخلات!$S$3,IF(مدخلات!G8=2,مدخلات!$S$4,IF(مدخلات!G8=3,مدخلات!$S$5,IF(مدخلات!G8=4,مدخلات!$S$6,IF(مدخلات!G8=5,مدخلات!$S$7," ")))))</f>
        <v>عالية</v>
      </c>
      <c r="F13" s="4">
        <f>مدخلات!M8</f>
        <v>9.7619047619047619E-2</v>
      </c>
      <c r="G13" s="15">
        <f t="shared" si="0"/>
        <v>0.17896825396825394</v>
      </c>
      <c r="H13" s="31">
        <f t="shared" si="1"/>
        <v>1.5</v>
      </c>
      <c r="I13" s="5">
        <f t="shared" si="2"/>
        <v>0.17896825396825394</v>
      </c>
      <c r="J13" s="31">
        <f t="shared" si="3"/>
        <v>1.5</v>
      </c>
      <c r="K13" s="5">
        <f t="shared" si="4"/>
        <v>0.71587301587301577</v>
      </c>
      <c r="L13" s="31">
        <f t="shared" si="5"/>
        <v>6.5</v>
      </c>
      <c r="M13" s="6">
        <f t="shared" si="6"/>
        <v>1.0738095238095238</v>
      </c>
      <c r="N13" s="6">
        <v>10</v>
      </c>
    </row>
    <row r="14" spans="1:15" ht="24.95" customHeight="1" thickBot="1">
      <c r="A14" s="2">
        <v>7</v>
      </c>
      <c r="B14" s="24">
        <f>مدخلات!D9</f>
        <v>0</v>
      </c>
      <c r="C14" s="25">
        <f>مدخلات!E9</f>
        <v>0</v>
      </c>
      <c r="D14" s="5">
        <f>مدخلات!F9</f>
        <v>0</v>
      </c>
      <c r="E14" s="25" t="str">
        <f>IF(مدخلات!G9=1,مدخلات!$S$3,IF(مدخلات!G9=2,مدخلات!$S$4,IF(مدخلات!G9=3,مدخلات!$S$5,IF(مدخلات!G9=4,مدخلات!$S$6,IF(مدخلات!G9=5,مدخلات!$S$7," ")))))</f>
        <v xml:space="preserve"> </v>
      </c>
      <c r="F14" s="4">
        <f>مدخلات!M9</f>
        <v>0</v>
      </c>
      <c r="G14" s="15">
        <f t="shared" si="0"/>
        <v>0</v>
      </c>
      <c r="H14" s="31">
        <f t="shared" si="1"/>
        <v>0</v>
      </c>
      <c r="I14" s="5">
        <f t="shared" si="2"/>
        <v>0</v>
      </c>
      <c r="J14" s="31">
        <f t="shared" si="3"/>
        <v>0</v>
      </c>
      <c r="K14" s="5">
        <f t="shared" si="4"/>
        <v>0</v>
      </c>
      <c r="L14" s="31">
        <f t="shared" si="5"/>
        <v>0</v>
      </c>
      <c r="M14" s="6">
        <f t="shared" si="6"/>
        <v>0</v>
      </c>
      <c r="N14" s="6">
        <f t="shared" ref="N14:N22" si="7">L14+J14+H14</f>
        <v>0</v>
      </c>
    </row>
    <row r="15" spans="1:15" ht="24.95" customHeight="1" thickBot="1">
      <c r="A15" s="2">
        <v>8</v>
      </c>
      <c r="B15" s="24">
        <f>مدخلات!D10</f>
        <v>0</v>
      </c>
      <c r="C15" s="25">
        <f>مدخلات!E10</f>
        <v>0</v>
      </c>
      <c r="D15" s="5">
        <f>مدخلات!F10</f>
        <v>0</v>
      </c>
      <c r="E15" s="25" t="str">
        <f>IF(مدخلات!G10=1,مدخلات!$S$3,IF(مدخلات!G10=2,مدخلات!$S$4,IF(مدخلات!G10=3,مدخلات!$S$5,IF(مدخلات!G10=4,مدخلات!$S$6,IF(مدخلات!G10=5,مدخلات!$S$7," ")))))</f>
        <v xml:space="preserve"> </v>
      </c>
      <c r="F15" s="4">
        <f>مدخلات!M10</f>
        <v>0</v>
      </c>
      <c r="G15" s="15">
        <f t="shared" si="0"/>
        <v>0</v>
      </c>
      <c r="H15" s="31">
        <f t="shared" si="1"/>
        <v>0</v>
      </c>
      <c r="I15" s="5">
        <f t="shared" si="2"/>
        <v>0</v>
      </c>
      <c r="J15" s="31">
        <f t="shared" si="3"/>
        <v>0</v>
      </c>
      <c r="K15" s="5">
        <f t="shared" si="4"/>
        <v>0</v>
      </c>
      <c r="L15" s="31">
        <f t="shared" si="5"/>
        <v>0</v>
      </c>
      <c r="M15" s="6">
        <f t="shared" si="6"/>
        <v>0</v>
      </c>
      <c r="N15" s="6">
        <f t="shared" si="7"/>
        <v>0</v>
      </c>
      <c r="O15" s="89"/>
    </row>
    <row r="16" spans="1:15" ht="24.95" customHeight="1" thickBot="1">
      <c r="A16" s="2">
        <v>9</v>
      </c>
      <c r="B16" s="24">
        <f>مدخلات!D11</f>
        <v>0</v>
      </c>
      <c r="C16" s="25">
        <f>مدخلات!E11</f>
        <v>0</v>
      </c>
      <c r="D16" s="5">
        <f>مدخلات!F11</f>
        <v>0</v>
      </c>
      <c r="E16" s="25" t="str">
        <f>IF(مدخلات!G11=1,مدخلات!$S$3,IF(مدخلات!G11=2,مدخلات!$S$4,IF(مدخلات!G11=3,مدخلات!$S$5,IF(مدخلات!G11=4,مدخلات!$S$6,IF(مدخلات!G11=5,مدخلات!$S$7," ")))))</f>
        <v xml:space="preserve"> </v>
      </c>
      <c r="F16" s="4">
        <f>مدخلات!M11</f>
        <v>0</v>
      </c>
      <c r="G16" s="15">
        <f t="shared" si="0"/>
        <v>0</v>
      </c>
      <c r="H16" s="31">
        <f t="shared" si="1"/>
        <v>0</v>
      </c>
      <c r="I16" s="5">
        <f t="shared" si="2"/>
        <v>0</v>
      </c>
      <c r="J16" s="31">
        <f t="shared" si="3"/>
        <v>0</v>
      </c>
      <c r="K16" s="5">
        <f t="shared" si="4"/>
        <v>0</v>
      </c>
      <c r="L16" s="31">
        <f t="shared" si="5"/>
        <v>0</v>
      </c>
      <c r="M16" s="6">
        <f t="shared" si="6"/>
        <v>0</v>
      </c>
      <c r="N16" s="6">
        <f t="shared" si="7"/>
        <v>0</v>
      </c>
      <c r="O16" s="89"/>
    </row>
    <row r="17" spans="1:15" ht="24.95" customHeight="1" thickBot="1">
      <c r="A17" s="2">
        <v>10</v>
      </c>
      <c r="B17" s="24">
        <f>مدخلات!D12</f>
        <v>0</v>
      </c>
      <c r="C17" s="25">
        <f>مدخلات!E12</f>
        <v>0</v>
      </c>
      <c r="D17" s="5">
        <f>مدخلات!F12</f>
        <v>0</v>
      </c>
      <c r="E17" s="25" t="str">
        <f>IF(مدخلات!G12=1,مدخلات!$S$3,IF(مدخلات!G12=2,مدخلات!$S$4,IF(مدخلات!G12=3,مدخلات!$S$5,IF(مدخلات!G12=4,مدخلات!$S$6,IF(مدخلات!G12=5,مدخلات!$S$7," ")))))</f>
        <v xml:space="preserve"> </v>
      </c>
      <c r="F17" s="4">
        <f>مدخلات!M12</f>
        <v>0</v>
      </c>
      <c r="G17" s="15">
        <f t="shared" si="0"/>
        <v>0</v>
      </c>
      <c r="H17" s="31">
        <f t="shared" si="1"/>
        <v>0</v>
      </c>
      <c r="I17" s="5">
        <f t="shared" si="2"/>
        <v>0</v>
      </c>
      <c r="J17" s="31">
        <f t="shared" si="3"/>
        <v>0</v>
      </c>
      <c r="K17" s="5">
        <f t="shared" si="4"/>
        <v>0</v>
      </c>
      <c r="L17" s="31">
        <f t="shared" si="5"/>
        <v>0</v>
      </c>
      <c r="M17" s="6">
        <f t="shared" si="6"/>
        <v>0</v>
      </c>
      <c r="N17" s="6">
        <f t="shared" si="7"/>
        <v>0</v>
      </c>
      <c r="O17" s="89"/>
    </row>
    <row r="18" spans="1:15" ht="24.95" customHeight="1" thickBot="1">
      <c r="A18" s="2">
        <v>11</v>
      </c>
      <c r="B18" s="24">
        <f>مدخلات!D13</f>
        <v>0</v>
      </c>
      <c r="C18" s="25">
        <f>مدخلات!E13</f>
        <v>0</v>
      </c>
      <c r="D18" s="5">
        <f>مدخلات!F13</f>
        <v>0</v>
      </c>
      <c r="E18" s="25" t="str">
        <f>IF(مدخلات!G13=1,مدخلات!$S$3,IF(مدخلات!G13=2,مدخلات!$S$4,IF(مدخلات!G13=3,مدخلات!$S$5,IF(مدخلات!G13=4,مدخلات!$S$6,IF(مدخلات!G13=5,مدخلات!$S$7," ")))))</f>
        <v xml:space="preserve"> </v>
      </c>
      <c r="F18" s="4">
        <f>مدخلات!M13</f>
        <v>0</v>
      </c>
      <c r="G18" s="15">
        <f t="shared" si="0"/>
        <v>0</v>
      </c>
      <c r="H18" s="31">
        <f t="shared" si="1"/>
        <v>0</v>
      </c>
      <c r="I18" s="5">
        <f t="shared" si="2"/>
        <v>0</v>
      </c>
      <c r="J18" s="31">
        <f t="shared" si="3"/>
        <v>0</v>
      </c>
      <c r="K18" s="5">
        <f t="shared" si="4"/>
        <v>0</v>
      </c>
      <c r="L18" s="31">
        <f t="shared" si="5"/>
        <v>0</v>
      </c>
      <c r="M18" s="6">
        <f t="shared" si="6"/>
        <v>0</v>
      </c>
      <c r="N18" s="6">
        <f t="shared" si="7"/>
        <v>0</v>
      </c>
      <c r="O18" s="89"/>
    </row>
    <row r="19" spans="1:15" ht="24.95" customHeight="1" thickBot="1">
      <c r="A19" s="2">
        <v>12</v>
      </c>
      <c r="B19" s="24">
        <f>مدخلات!D14</f>
        <v>0</v>
      </c>
      <c r="C19" s="25">
        <f>مدخلات!E14</f>
        <v>0</v>
      </c>
      <c r="D19" s="5">
        <f>مدخلات!F14</f>
        <v>0</v>
      </c>
      <c r="E19" s="25" t="str">
        <f>IF(مدخلات!G14=1,مدخلات!$S$3,IF(مدخلات!G14=2,مدخلات!$S$4,IF(مدخلات!G14=3,مدخلات!$S$5,IF(مدخلات!G14=4,مدخلات!$S$6,IF(مدخلات!G14=5,مدخلات!$S$7," ")))))</f>
        <v xml:space="preserve"> </v>
      </c>
      <c r="F19" s="4">
        <f>مدخلات!M14</f>
        <v>0</v>
      </c>
      <c r="G19" s="15">
        <f t="shared" si="0"/>
        <v>0</v>
      </c>
      <c r="H19" s="31">
        <f t="shared" si="1"/>
        <v>0</v>
      </c>
      <c r="I19" s="5">
        <f t="shared" si="2"/>
        <v>0</v>
      </c>
      <c r="J19" s="31">
        <f t="shared" si="3"/>
        <v>0</v>
      </c>
      <c r="K19" s="5">
        <f t="shared" si="4"/>
        <v>0</v>
      </c>
      <c r="L19" s="31">
        <f t="shared" si="5"/>
        <v>0</v>
      </c>
      <c r="M19" s="6">
        <f t="shared" si="6"/>
        <v>0</v>
      </c>
      <c r="N19" s="6">
        <f t="shared" si="7"/>
        <v>0</v>
      </c>
      <c r="O19" s="89"/>
    </row>
    <row r="20" spans="1:15" ht="24.95" customHeight="1" thickBot="1">
      <c r="A20" s="2">
        <v>13</v>
      </c>
      <c r="B20" s="24">
        <f>مدخلات!D15</f>
        <v>0</v>
      </c>
      <c r="C20" s="25">
        <f>مدخلات!E15</f>
        <v>0</v>
      </c>
      <c r="D20" s="5">
        <f>مدخلات!F15</f>
        <v>0</v>
      </c>
      <c r="E20" s="25" t="str">
        <f>IF(مدخلات!G15=1,مدخلات!$S$3,IF(مدخلات!G15=2,مدخلات!$S$4,IF(مدخلات!G15=3,مدخلات!$S$5,IF(مدخلات!G15=4,مدخلات!$S$6,IF(مدخلات!G15=5,مدخلات!$S$7," ")))))</f>
        <v xml:space="preserve"> </v>
      </c>
      <c r="F20" s="4">
        <f>مدخلات!M15</f>
        <v>0</v>
      </c>
      <c r="G20" s="15">
        <f t="shared" si="0"/>
        <v>0</v>
      </c>
      <c r="H20" s="31">
        <f t="shared" si="1"/>
        <v>0</v>
      </c>
      <c r="I20" s="5">
        <f t="shared" si="2"/>
        <v>0</v>
      </c>
      <c r="J20" s="31">
        <f t="shared" si="3"/>
        <v>0</v>
      </c>
      <c r="K20" s="5">
        <f t="shared" si="4"/>
        <v>0</v>
      </c>
      <c r="L20" s="31">
        <f t="shared" si="5"/>
        <v>0</v>
      </c>
      <c r="M20" s="6">
        <f t="shared" si="6"/>
        <v>0</v>
      </c>
      <c r="N20" s="6">
        <f t="shared" si="7"/>
        <v>0</v>
      </c>
      <c r="O20" s="89"/>
    </row>
    <row r="21" spans="1:15" ht="24.95" customHeight="1" thickBot="1">
      <c r="A21" s="2">
        <v>14</v>
      </c>
      <c r="B21" s="24">
        <f>مدخلات!D16</f>
        <v>0</v>
      </c>
      <c r="C21" s="25">
        <f>مدخلات!E16</f>
        <v>0</v>
      </c>
      <c r="D21" s="5">
        <f>مدخلات!F16</f>
        <v>0</v>
      </c>
      <c r="E21" s="25" t="str">
        <f>IF(مدخلات!G16=1,مدخلات!$S$3,IF(مدخلات!G16=2,مدخلات!$S$4,IF(مدخلات!G16=3,مدخلات!$S$5,IF(مدخلات!G16=4,مدخلات!$S$6,IF(مدخلات!G16=5,مدخلات!$S$7," ")))))</f>
        <v xml:space="preserve"> </v>
      </c>
      <c r="F21" s="4">
        <f>مدخلات!M16</f>
        <v>0</v>
      </c>
      <c r="G21" s="15">
        <f t="shared" si="0"/>
        <v>0</v>
      </c>
      <c r="H21" s="31">
        <f t="shared" si="1"/>
        <v>0</v>
      </c>
      <c r="I21" s="5">
        <f t="shared" si="2"/>
        <v>0</v>
      </c>
      <c r="J21" s="31">
        <f t="shared" si="3"/>
        <v>0</v>
      </c>
      <c r="K21" s="5">
        <f t="shared" si="4"/>
        <v>0</v>
      </c>
      <c r="L21" s="31">
        <f t="shared" si="5"/>
        <v>0</v>
      </c>
      <c r="M21" s="6">
        <f t="shared" si="6"/>
        <v>0</v>
      </c>
      <c r="N21" s="6">
        <f t="shared" si="7"/>
        <v>0</v>
      </c>
      <c r="O21" s="89"/>
    </row>
    <row r="22" spans="1:15" ht="24.95" customHeight="1" thickBot="1">
      <c r="A22" s="2">
        <v>15</v>
      </c>
      <c r="B22" s="24">
        <f>مدخلات!D17</f>
        <v>0</v>
      </c>
      <c r="C22" s="25">
        <f>مدخلات!E17</f>
        <v>0</v>
      </c>
      <c r="D22" s="5">
        <f>مدخلات!F17</f>
        <v>0</v>
      </c>
      <c r="E22" s="25" t="str">
        <f>IF(مدخلات!G17=1,مدخلات!$S$3,IF(مدخلات!G17=2,مدخلات!$S$4,IF(مدخلات!G17=3,مدخلات!$S$5,IF(مدخلات!G17=4,مدخلات!$S$6,IF(مدخلات!G17=5,مدخلات!$S$7," ")))))</f>
        <v xml:space="preserve"> </v>
      </c>
      <c r="F22" s="4">
        <f>مدخلات!M17</f>
        <v>0</v>
      </c>
      <c r="G22" s="15">
        <f t="shared" si="0"/>
        <v>0</v>
      </c>
      <c r="H22" s="31">
        <f t="shared" si="1"/>
        <v>0</v>
      </c>
      <c r="I22" s="5">
        <f t="shared" si="2"/>
        <v>0</v>
      </c>
      <c r="J22" s="31">
        <f t="shared" si="3"/>
        <v>0</v>
      </c>
      <c r="K22" s="5">
        <f t="shared" si="4"/>
        <v>0</v>
      </c>
      <c r="L22" s="31">
        <f t="shared" si="5"/>
        <v>0</v>
      </c>
      <c r="M22" s="6">
        <f t="shared" si="6"/>
        <v>0</v>
      </c>
      <c r="N22" s="6">
        <f t="shared" si="7"/>
        <v>0</v>
      </c>
      <c r="O22" s="89"/>
    </row>
    <row r="23" spans="1:15" ht="25.5" customHeight="1" thickBot="1">
      <c r="A23" s="99" t="s">
        <v>5</v>
      </c>
      <c r="B23" s="99"/>
      <c r="C23" s="7">
        <f>SUM(C8:C22)</f>
        <v>100</v>
      </c>
      <c r="D23" s="9">
        <f>SUM(D8:D22)</f>
        <v>125</v>
      </c>
      <c r="E23" s="7"/>
      <c r="F23" s="8">
        <f t="shared" ref="F23:N23" si="8">SUM(F8:F22)</f>
        <v>0.99999999999999989</v>
      </c>
      <c r="G23" s="9">
        <f t="shared" si="8"/>
        <v>1.8333333333333333</v>
      </c>
      <c r="H23" s="9">
        <f t="shared" si="8"/>
        <v>16.5</v>
      </c>
      <c r="I23" s="9">
        <f t="shared" si="8"/>
        <v>1.8333333333333333</v>
      </c>
      <c r="J23" s="9">
        <f t="shared" si="8"/>
        <v>16.5</v>
      </c>
      <c r="K23" s="9">
        <f t="shared" si="8"/>
        <v>7.333333333333333</v>
      </c>
      <c r="L23" s="9">
        <f t="shared" si="8"/>
        <v>67</v>
      </c>
      <c r="M23" s="9">
        <f t="shared" si="8"/>
        <v>11</v>
      </c>
      <c r="N23" s="9">
        <f t="shared" si="8"/>
        <v>100</v>
      </c>
      <c r="O23" s="89"/>
    </row>
    <row r="24" spans="1:15" ht="83.25" customHeight="1" thickBot="1">
      <c r="A24" s="99"/>
      <c r="B24" s="99"/>
      <c r="C24" s="49" t="s">
        <v>11</v>
      </c>
      <c r="D24" s="49" t="s">
        <v>106</v>
      </c>
      <c r="E24" s="14"/>
      <c r="F24" s="49" t="s">
        <v>12</v>
      </c>
      <c r="G24" s="49" t="s">
        <v>13</v>
      </c>
      <c r="H24" s="49" t="s">
        <v>14</v>
      </c>
      <c r="I24" s="49" t="s">
        <v>121</v>
      </c>
      <c r="J24" s="49" t="s">
        <v>122</v>
      </c>
      <c r="K24" s="49" t="s">
        <v>123</v>
      </c>
      <c r="L24" s="49" t="s">
        <v>124</v>
      </c>
      <c r="M24" s="50" t="s">
        <v>25</v>
      </c>
      <c r="N24" s="83" t="str">
        <f>IF(ROUND(N23,0)&gt;C3,"ملاحظة بسبب جبر الكسور يرجى تعديل بعض علامات الأسئلة بالتقليل منها ",IF(ROUND(N23,0)&lt;C3,"ملاحظة بسبب جبر الكسور يرجى تعديل بعض علامات الأسئلة بزيادتها "," "))</f>
        <v xml:space="preserve"> </v>
      </c>
    </row>
    <row r="25" spans="1:15" ht="36.75" customHeight="1" thickBot="1">
      <c r="B25" s="35" t="s">
        <v>93</v>
      </c>
      <c r="C25" s="38" t="str">
        <f>مدخلات!B7</f>
        <v>معلمو الصف الثاني الأساسي</v>
      </c>
      <c r="D25" s="38"/>
      <c r="E25" s="38"/>
      <c r="F25" s="36" t="s">
        <v>94</v>
      </c>
      <c r="G25" s="38"/>
      <c r="H25" s="36"/>
      <c r="J25" s="36" t="s">
        <v>95</v>
      </c>
      <c r="L25" s="107">
        <f ca="1">NOW()</f>
        <v>43224.062419675924</v>
      </c>
      <c r="M25" s="108"/>
      <c r="N25" s="84"/>
    </row>
    <row r="26" spans="1:15"/>
    <row r="27" spans="1:15"/>
    <row r="28" spans="1:15" hidden="1"/>
    <row r="29" spans="1:15" hidden="1"/>
    <row r="30" spans="1:15" hidden="1"/>
    <row r="31" spans="1:15" hidden="1"/>
    <row r="32" spans="1:1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spans="21:21" hidden="1"/>
    <row r="4994" spans="21:21" hidden="1"/>
    <row r="4995" spans="21:21" hidden="1"/>
    <row r="4996" spans="21:21" hidden="1"/>
    <row r="4997" spans="21:21" hidden="1"/>
    <row r="4998" spans="21:21" hidden="1"/>
    <row r="4999" spans="21:21" hidden="1"/>
    <row r="5000" spans="21:21" hidden="1">
      <c r="U5000" s="1" t="s">
        <v>34</v>
      </c>
    </row>
    <row r="5001" spans="21:21" hidden="1"/>
    <row r="5002" spans="21:21" hidden="1"/>
    <row r="5003" spans="21:21" hidden="1"/>
    <row r="5004" spans="21:21" hidden="1"/>
    <row r="5005" spans="21:21" hidden="1"/>
    <row r="5006" spans="21:21" hidden="1"/>
    <row r="5007" spans="21:21" hidden="1"/>
    <row r="5008" spans="21:21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spans="6:6" hidden="1"/>
    <row r="11986" spans="6:6" hidden="1"/>
    <row r="11987" spans="6:6" hidden="1"/>
    <row r="11988" spans="6:6" hidden="1"/>
    <row r="11989" spans="6:6" hidden="1"/>
    <row r="11990" spans="6:6" hidden="1"/>
    <row r="11991" spans="6:6" hidden="1"/>
    <row r="11992" spans="6:6" hidden="1"/>
    <row r="11993" spans="6:6" hidden="1"/>
    <row r="11994" spans="6:6" hidden="1"/>
    <row r="11995" spans="6:6" hidden="1"/>
    <row r="11996" spans="6:6" hidden="1"/>
    <row r="11997" spans="6:6" hidden="1"/>
    <row r="11998" spans="6:6" hidden="1"/>
    <row r="11999" spans="6:6" hidden="1"/>
    <row r="12000" spans="6:6" hidden="1">
      <c r="F12000" s="1" t="s">
        <v>34</v>
      </c>
    </row>
  </sheetData>
  <mergeCells count="21">
    <mergeCell ref="J1:K1"/>
    <mergeCell ref="L25:M25"/>
    <mergeCell ref="K4:L4"/>
    <mergeCell ref="I4:J4"/>
    <mergeCell ref="K2:L2"/>
    <mergeCell ref="N24:N25"/>
    <mergeCell ref="O15:O23"/>
    <mergeCell ref="M1:N1"/>
    <mergeCell ref="A1:A3"/>
    <mergeCell ref="G3:L3"/>
    <mergeCell ref="F2:F7"/>
    <mergeCell ref="G1:H1"/>
    <mergeCell ref="A23:B24"/>
    <mergeCell ref="G4:H4"/>
    <mergeCell ref="A4:A7"/>
    <mergeCell ref="B4:B7"/>
    <mergeCell ref="C4:C7"/>
    <mergeCell ref="D4:D7"/>
    <mergeCell ref="M2:M5"/>
    <mergeCell ref="E4:E7"/>
    <mergeCell ref="N2:N5"/>
  </mergeCells>
  <phoneticPr fontId="4" type="noConversion"/>
  <pageMargins left="0.34" right="0.36" top="0.65" bottom="0.38" header="0.33" footer="0.17"/>
  <pageSetup paperSize="9" scale="65" orientation="landscape" horizontalDpi="300" verticalDpi="300" r:id="rId1"/>
  <headerFooter alignWithMargins="0">
    <oddHeader>&amp;C&amp;"Arial,غامق"&amp;22جدول مواصفات لاختبار تحصيلي يعتمد المستويات الثلاثة</oddHeader>
    <oddFooter>&amp;L&amp;"Arial,غامق"&amp;12حوسبة مدير المدرسة : يونس عرابي 2011/2010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مدخلات</vt:lpstr>
      <vt:lpstr>6</vt:lpstr>
      <vt:lpstr>3</vt:lpstr>
      <vt:lpstr>'3'!Print_Area</vt:lpstr>
      <vt:lpstr>'6'!Print_Area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ORABIyounes</dc:creator>
  <cp:lastModifiedBy>jor</cp:lastModifiedBy>
  <cp:lastPrinted>2011-04-22T14:16:08Z</cp:lastPrinted>
  <dcterms:created xsi:type="dcterms:W3CDTF">2004-12-08T15:55:56Z</dcterms:created>
  <dcterms:modified xsi:type="dcterms:W3CDTF">2018-05-03T22:30:00Z</dcterms:modified>
</cp:coreProperties>
</file>